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 activeTab="5"/>
  </bookViews>
  <sheets>
    <sheet name="Foglio1" sheetId="1" r:id="rId1"/>
    <sheet name="Foglio2" sheetId="2" r:id="rId2"/>
    <sheet name="Foglio3" sheetId="3" r:id="rId3"/>
    <sheet name="TOTAL LANDINGS BY GEAR" sheetId="4" r:id="rId4"/>
    <sheet name="DATI x SS3" sheetId="5" r:id="rId5"/>
    <sheet name="Foglio4" sheetId="6" r:id="rId6"/>
  </sheets>
  <calcPr calcId="145621"/>
</workbook>
</file>

<file path=xl/calcChain.xml><?xml version="1.0" encoding="utf-8"?>
<calcChain xmlns="http://schemas.openxmlformats.org/spreadsheetml/2006/main">
  <c r="AG40" i="5" l="1"/>
  <c r="AH40" i="5"/>
  <c r="AI40" i="5"/>
  <c r="AJ40" i="5"/>
  <c r="AK40" i="5"/>
  <c r="AL40" i="5"/>
  <c r="AM40" i="5"/>
  <c r="AN40" i="5"/>
  <c r="AO40" i="5"/>
  <c r="AG41" i="5"/>
  <c r="AH41" i="5"/>
  <c r="AI41" i="5"/>
  <c r="AJ41" i="5"/>
  <c r="AK41" i="5"/>
  <c r="AL41" i="5"/>
  <c r="AM41" i="5"/>
  <c r="AN41" i="5"/>
  <c r="AO41" i="5"/>
  <c r="AG42" i="5"/>
  <c r="AH42" i="5"/>
  <c r="AI42" i="5"/>
  <c r="AJ42" i="5"/>
  <c r="AK42" i="5"/>
  <c r="AL42" i="5"/>
  <c r="AM42" i="5"/>
  <c r="AN42" i="5"/>
  <c r="AO42" i="5"/>
  <c r="AG43" i="5"/>
  <c r="AH43" i="5"/>
  <c r="AI43" i="5"/>
  <c r="AJ43" i="5"/>
  <c r="AK43" i="5"/>
  <c r="AL43" i="5"/>
  <c r="AM43" i="5"/>
  <c r="AN43" i="5"/>
  <c r="AO43" i="5"/>
  <c r="AG44" i="5"/>
  <c r="AH44" i="5"/>
  <c r="AI44" i="5"/>
  <c r="AJ44" i="5"/>
  <c r="AK44" i="5"/>
  <c r="AL44" i="5"/>
  <c r="AM44" i="5"/>
  <c r="AN44" i="5"/>
  <c r="AO44" i="5"/>
  <c r="AG45" i="5"/>
  <c r="AH45" i="5"/>
  <c r="AI45" i="5"/>
  <c r="AJ45" i="5"/>
  <c r="AK45" i="5"/>
  <c r="AL45" i="5"/>
  <c r="AM45" i="5"/>
  <c r="AN45" i="5"/>
  <c r="AO45" i="5"/>
  <c r="AG46" i="5"/>
  <c r="AH46" i="5"/>
  <c r="AI46" i="5"/>
  <c r="AJ46" i="5"/>
  <c r="AK46" i="5"/>
  <c r="AL46" i="5"/>
  <c r="AM46" i="5"/>
  <c r="AN46" i="5"/>
  <c r="AO46" i="5"/>
  <c r="AG35" i="5"/>
  <c r="AH35" i="5"/>
  <c r="AI35" i="5"/>
  <c r="AJ35" i="5"/>
  <c r="AK35" i="5"/>
  <c r="AL35" i="5"/>
  <c r="AM35" i="5"/>
  <c r="AN35" i="5"/>
  <c r="AO35" i="5"/>
  <c r="AP35" i="5"/>
  <c r="AQ35" i="5"/>
  <c r="AG36" i="5"/>
  <c r="AH36" i="5"/>
  <c r="AI36" i="5"/>
  <c r="AJ36" i="5"/>
  <c r="AK36" i="5"/>
  <c r="AL36" i="5"/>
  <c r="AM36" i="5"/>
  <c r="AN36" i="5"/>
  <c r="AO36" i="5"/>
  <c r="AP36" i="5"/>
  <c r="AQ36" i="5"/>
  <c r="AG37" i="5"/>
  <c r="AH37" i="5"/>
  <c r="AI37" i="5"/>
  <c r="AJ37" i="5"/>
  <c r="AK37" i="5"/>
  <c r="AL37" i="5"/>
  <c r="AM37" i="5"/>
  <c r="AN37" i="5"/>
  <c r="AO37" i="5"/>
  <c r="AP37" i="5"/>
  <c r="AQ37" i="5"/>
  <c r="AG38" i="5"/>
  <c r="AH38" i="5"/>
  <c r="AI38" i="5"/>
  <c r="AJ38" i="5"/>
  <c r="AK38" i="5"/>
  <c r="AL38" i="5"/>
  <c r="AM38" i="5"/>
  <c r="AN38" i="5"/>
  <c r="AO38" i="5"/>
  <c r="AP38" i="5"/>
  <c r="AQ38" i="5"/>
  <c r="AG39" i="5"/>
  <c r="AH39" i="5"/>
  <c r="AI39" i="5"/>
  <c r="AJ39" i="5"/>
  <c r="AK39" i="5"/>
  <c r="AL39" i="5"/>
  <c r="AM39" i="5"/>
  <c r="AN39" i="5"/>
  <c r="AO39" i="5"/>
  <c r="AP39" i="5"/>
  <c r="AQ39" i="5"/>
  <c r="AP40" i="5"/>
  <c r="AQ40" i="5"/>
  <c r="AP41" i="5"/>
  <c r="AQ41" i="5"/>
  <c r="AP42" i="5"/>
  <c r="AQ42" i="5"/>
  <c r="AP43" i="5"/>
  <c r="AQ43" i="5"/>
  <c r="AP44" i="5"/>
  <c r="AQ44" i="5"/>
  <c r="AP45" i="5"/>
  <c r="AQ45" i="5"/>
  <c r="AP46" i="5"/>
  <c r="AQ46" i="5"/>
  <c r="AH34" i="5"/>
  <c r="AI34" i="5"/>
  <c r="AJ34" i="5"/>
  <c r="AK34" i="5"/>
  <c r="AL34" i="5"/>
  <c r="AM34" i="5"/>
  <c r="AN34" i="5"/>
  <c r="AO34" i="5"/>
  <c r="AP34" i="5"/>
  <c r="AQ34" i="5"/>
  <c r="AG34" i="5"/>
  <c r="X42" i="5"/>
  <c r="U35" i="5"/>
  <c r="V35" i="5"/>
  <c r="W35" i="5"/>
  <c r="X35" i="5"/>
  <c r="Y35" i="5"/>
  <c r="Z35" i="5"/>
  <c r="AA35" i="5"/>
  <c r="AB35" i="5"/>
  <c r="AC35" i="5"/>
  <c r="AD35" i="5"/>
  <c r="AE35" i="5"/>
  <c r="U36" i="5"/>
  <c r="V36" i="5"/>
  <c r="W36" i="5"/>
  <c r="X36" i="5"/>
  <c r="Y36" i="5"/>
  <c r="Z36" i="5"/>
  <c r="AA36" i="5"/>
  <c r="AB36" i="5"/>
  <c r="AC36" i="5"/>
  <c r="AD36" i="5"/>
  <c r="AE36" i="5"/>
  <c r="U37" i="5"/>
  <c r="V37" i="5"/>
  <c r="W37" i="5"/>
  <c r="X37" i="5"/>
  <c r="Y37" i="5"/>
  <c r="Z37" i="5"/>
  <c r="AA37" i="5"/>
  <c r="AB37" i="5"/>
  <c r="AC37" i="5"/>
  <c r="AD37" i="5"/>
  <c r="AE37" i="5"/>
  <c r="U38" i="5"/>
  <c r="V38" i="5"/>
  <c r="W38" i="5"/>
  <c r="X38" i="5"/>
  <c r="Y38" i="5"/>
  <c r="Z38" i="5"/>
  <c r="AA38" i="5"/>
  <c r="AB38" i="5"/>
  <c r="AC38" i="5"/>
  <c r="AD38" i="5"/>
  <c r="AE38" i="5"/>
  <c r="U39" i="5"/>
  <c r="V39" i="5"/>
  <c r="W39" i="5"/>
  <c r="X39" i="5"/>
  <c r="Y39" i="5"/>
  <c r="Z39" i="5"/>
  <c r="AA39" i="5"/>
  <c r="AB39" i="5"/>
  <c r="AC39" i="5"/>
  <c r="AD39" i="5"/>
  <c r="AE39" i="5"/>
  <c r="Y40" i="5"/>
  <c r="Z40" i="5"/>
  <c r="AA40" i="5"/>
  <c r="AB40" i="5"/>
  <c r="AC40" i="5"/>
  <c r="AD40" i="5"/>
  <c r="AE40" i="5"/>
  <c r="Y41" i="5"/>
  <c r="Z41" i="5"/>
  <c r="AA41" i="5"/>
  <c r="AB41" i="5"/>
  <c r="AC41" i="5"/>
  <c r="AD41" i="5"/>
  <c r="AE41" i="5"/>
  <c r="Y42" i="5"/>
  <c r="Z42" i="5"/>
  <c r="AA42" i="5"/>
  <c r="AB42" i="5"/>
  <c r="AC42" i="5"/>
  <c r="AD42" i="5"/>
  <c r="AE42" i="5"/>
  <c r="Y43" i="5"/>
  <c r="Z43" i="5"/>
  <c r="AA43" i="5"/>
  <c r="AB43" i="5"/>
  <c r="AC43" i="5"/>
  <c r="AD43" i="5"/>
  <c r="AE43" i="5"/>
  <c r="Y44" i="5"/>
  <c r="Z44" i="5"/>
  <c r="AA44" i="5"/>
  <c r="AB44" i="5"/>
  <c r="AC44" i="5"/>
  <c r="AD44" i="5"/>
  <c r="AE44" i="5"/>
  <c r="AB45" i="5"/>
  <c r="AC45" i="5"/>
  <c r="AD45" i="5"/>
  <c r="AE45" i="5"/>
  <c r="Y46" i="5"/>
  <c r="Z46" i="5"/>
  <c r="AA46" i="5"/>
  <c r="AB46" i="5"/>
  <c r="AC46" i="5"/>
  <c r="AD46" i="5"/>
  <c r="AE46" i="5"/>
  <c r="AE34" i="5"/>
  <c r="V34" i="5"/>
  <c r="W34" i="5"/>
  <c r="X34" i="5"/>
  <c r="Y34" i="5"/>
  <c r="Z34" i="5"/>
  <c r="AA34" i="5"/>
  <c r="AB34" i="5"/>
  <c r="AC34" i="5"/>
  <c r="AD34" i="5"/>
  <c r="U34" i="5"/>
  <c r="M40" i="4"/>
  <c r="M41" i="4"/>
  <c r="M42" i="4"/>
  <c r="M43" i="4"/>
  <c r="M44" i="4"/>
  <c r="M45" i="4"/>
  <c r="M39" i="4"/>
  <c r="N4" i="4"/>
  <c r="O4" i="4"/>
  <c r="P4" i="4"/>
  <c r="N5" i="4"/>
  <c r="O5" i="4"/>
  <c r="P5" i="4"/>
  <c r="N6" i="4"/>
  <c r="O6" i="4"/>
  <c r="P6" i="4"/>
  <c r="N7" i="4"/>
  <c r="O7" i="4"/>
  <c r="P7" i="4"/>
  <c r="N8" i="4"/>
  <c r="O8" i="4"/>
  <c r="P8" i="4"/>
  <c r="N9" i="4"/>
  <c r="O9" i="4"/>
  <c r="P9" i="4"/>
  <c r="N10" i="4"/>
  <c r="O10" i="4"/>
  <c r="P10" i="4"/>
  <c r="N11" i="4"/>
  <c r="O11" i="4"/>
  <c r="P11" i="4"/>
  <c r="N12" i="4"/>
  <c r="O12" i="4"/>
  <c r="P12" i="4"/>
  <c r="N13" i="4"/>
  <c r="O13" i="4"/>
  <c r="P13" i="4"/>
  <c r="N14" i="4"/>
  <c r="O14" i="4"/>
  <c r="P14" i="4"/>
  <c r="N15" i="4"/>
  <c r="O15" i="4"/>
  <c r="P15" i="4"/>
  <c r="N16" i="4"/>
  <c r="O16" i="4"/>
  <c r="P16" i="4"/>
  <c r="N17" i="4"/>
  <c r="O17" i="4"/>
  <c r="P17" i="4"/>
  <c r="N18" i="4"/>
  <c r="O18" i="4"/>
  <c r="P18" i="4"/>
  <c r="N19" i="4"/>
  <c r="O19" i="4"/>
  <c r="P19" i="4"/>
  <c r="N20" i="4"/>
  <c r="O20" i="4"/>
  <c r="P20" i="4"/>
  <c r="N21" i="4"/>
  <c r="O21" i="4"/>
  <c r="P21" i="4"/>
  <c r="N22" i="4"/>
  <c r="O22" i="4"/>
  <c r="P22" i="4"/>
  <c r="N23" i="4"/>
  <c r="O23" i="4"/>
  <c r="P23" i="4"/>
  <c r="N24" i="4"/>
  <c r="O24" i="4"/>
  <c r="P24" i="4"/>
  <c r="N25" i="4"/>
  <c r="O25" i="4"/>
  <c r="P25" i="4"/>
  <c r="N26" i="4"/>
  <c r="O26" i="4"/>
  <c r="P26" i="4"/>
  <c r="N27" i="4"/>
  <c r="O27" i="4"/>
  <c r="P27" i="4"/>
  <c r="N28" i="4"/>
  <c r="O28" i="4"/>
  <c r="P28" i="4"/>
  <c r="N29" i="4"/>
  <c r="O29" i="4"/>
  <c r="P29" i="4"/>
  <c r="N30" i="4"/>
  <c r="O30" i="4"/>
  <c r="P30" i="4"/>
  <c r="N31" i="4"/>
  <c r="O31" i="4"/>
  <c r="P31" i="4"/>
  <c r="N32" i="4"/>
  <c r="O32" i="4"/>
  <c r="P32" i="4"/>
  <c r="N33" i="4"/>
  <c r="O33" i="4"/>
  <c r="P33" i="4"/>
  <c r="N34" i="4"/>
  <c r="O34" i="4"/>
  <c r="P34" i="4"/>
  <c r="N35" i="4"/>
  <c r="O35" i="4"/>
  <c r="P35" i="4"/>
  <c r="N36" i="4"/>
  <c r="O36" i="4"/>
  <c r="P36" i="4"/>
  <c r="N37" i="4"/>
  <c r="O37" i="4"/>
  <c r="P37" i="4"/>
  <c r="N38" i="4"/>
  <c r="O38" i="4"/>
  <c r="P38" i="4"/>
  <c r="P3" i="4"/>
  <c r="O3" i="4"/>
  <c r="N19" i="1"/>
  <c r="O19" i="1"/>
  <c r="P19" i="1"/>
  <c r="Q19" i="1"/>
  <c r="R19" i="1"/>
  <c r="S19" i="1"/>
  <c r="M19" i="1"/>
  <c r="L19" i="1"/>
  <c r="D19" i="1"/>
  <c r="E19" i="1"/>
  <c r="F19" i="1"/>
  <c r="G19" i="1"/>
  <c r="H19" i="1"/>
  <c r="I19" i="1"/>
  <c r="J19" i="1"/>
  <c r="K19" i="1"/>
  <c r="C19" i="1"/>
  <c r="I34" i="5"/>
  <c r="J34" i="5"/>
  <c r="K34" i="5"/>
  <c r="L34" i="5"/>
  <c r="M34" i="5"/>
  <c r="N34" i="5"/>
  <c r="O34" i="5"/>
  <c r="P34" i="5"/>
  <c r="Q34" i="5"/>
  <c r="R34" i="5"/>
  <c r="S34" i="5"/>
  <c r="I35" i="5"/>
  <c r="J35" i="5"/>
  <c r="K35" i="5"/>
  <c r="L35" i="5"/>
  <c r="M35" i="5"/>
  <c r="N35" i="5"/>
  <c r="O35" i="5"/>
  <c r="P35" i="5"/>
  <c r="Q35" i="5"/>
  <c r="R35" i="5"/>
  <c r="S35" i="5"/>
  <c r="I36" i="5"/>
  <c r="J36" i="5"/>
  <c r="K36" i="5"/>
  <c r="L36" i="5"/>
  <c r="M36" i="5"/>
  <c r="N36" i="5"/>
  <c r="O36" i="5"/>
  <c r="P36" i="5"/>
  <c r="Q36" i="5"/>
  <c r="R36" i="5"/>
  <c r="S36" i="5"/>
  <c r="I37" i="5"/>
  <c r="J37" i="5"/>
  <c r="K37" i="5"/>
  <c r="L37" i="5"/>
  <c r="M37" i="5"/>
  <c r="N37" i="5"/>
  <c r="O37" i="5"/>
  <c r="P37" i="5"/>
  <c r="Q37" i="5"/>
  <c r="R37" i="5"/>
  <c r="S37" i="5"/>
  <c r="I38" i="5"/>
  <c r="J38" i="5"/>
  <c r="K38" i="5"/>
  <c r="L38" i="5"/>
  <c r="M38" i="5"/>
  <c r="N38" i="5"/>
  <c r="O38" i="5"/>
  <c r="P38" i="5"/>
  <c r="Q38" i="5"/>
  <c r="R38" i="5"/>
  <c r="S38" i="5"/>
  <c r="I39" i="5"/>
  <c r="J39" i="5"/>
  <c r="K39" i="5"/>
  <c r="L39" i="5"/>
  <c r="M39" i="5"/>
  <c r="N39" i="5"/>
  <c r="O39" i="5"/>
  <c r="P39" i="5"/>
  <c r="Q39" i="5"/>
  <c r="R39" i="5"/>
  <c r="S39" i="5"/>
  <c r="M40" i="5"/>
  <c r="N40" i="5"/>
  <c r="O40" i="5"/>
  <c r="P40" i="5"/>
  <c r="Q40" i="5"/>
  <c r="R40" i="5"/>
  <c r="S40" i="5"/>
  <c r="M41" i="5"/>
  <c r="N41" i="5"/>
  <c r="O41" i="5"/>
  <c r="P41" i="5"/>
  <c r="Q41" i="5"/>
  <c r="R41" i="5"/>
  <c r="S41" i="5"/>
  <c r="M42" i="5"/>
  <c r="N42" i="5"/>
  <c r="O42" i="5"/>
  <c r="P42" i="5"/>
  <c r="Q42" i="5"/>
  <c r="R42" i="5"/>
  <c r="S42" i="5"/>
  <c r="I43" i="5"/>
  <c r="J43" i="5"/>
  <c r="K43" i="5"/>
  <c r="L43" i="5"/>
  <c r="M43" i="5"/>
  <c r="N43" i="5"/>
  <c r="O43" i="5"/>
  <c r="P43" i="5"/>
  <c r="Q43" i="5"/>
  <c r="R43" i="5"/>
  <c r="S43" i="5"/>
  <c r="I44" i="5"/>
  <c r="J44" i="5"/>
  <c r="K44" i="5"/>
  <c r="L44" i="5"/>
  <c r="M44" i="5"/>
  <c r="N44" i="5"/>
  <c r="O44" i="5"/>
  <c r="P44" i="5"/>
  <c r="Q44" i="5"/>
  <c r="R44" i="5"/>
  <c r="S44" i="5"/>
  <c r="P45" i="5"/>
  <c r="Q45" i="5"/>
  <c r="R45" i="5"/>
  <c r="S45" i="5"/>
  <c r="M46" i="5"/>
  <c r="N46" i="5"/>
  <c r="O46" i="5"/>
  <c r="P46" i="5"/>
  <c r="Q46" i="5"/>
  <c r="R46" i="5"/>
  <c r="S46" i="5"/>
  <c r="N30" i="1"/>
  <c r="O30" i="1"/>
  <c r="P30" i="1"/>
  <c r="Q30" i="1"/>
  <c r="R30" i="1"/>
  <c r="S30" i="1"/>
  <c r="M30" i="1"/>
  <c r="T29" i="1"/>
  <c r="N29" i="1"/>
  <c r="O29" i="1"/>
  <c r="P29" i="1"/>
  <c r="Q29" i="1"/>
  <c r="R29" i="1"/>
  <c r="S29" i="1"/>
  <c r="M29" i="1"/>
  <c r="N22" i="1"/>
  <c r="O22" i="1"/>
  <c r="P22" i="1"/>
  <c r="Q22" i="1"/>
  <c r="R22" i="1"/>
  <c r="S22" i="1"/>
  <c r="N23" i="1"/>
  <c r="O23" i="1"/>
  <c r="P23" i="1"/>
  <c r="Q23" i="1"/>
  <c r="R23" i="1"/>
  <c r="S23" i="1"/>
  <c r="N24" i="1"/>
  <c r="O24" i="1"/>
  <c r="P24" i="1"/>
  <c r="Q24" i="1"/>
  <c r="R24" i="1"/>
  <c r="S24" i="1"/>
  <c r="N25" i="1"/>
  <c r="O25" i="1"/>
  <c r="P25" i="1"/>
  <c r="Q25" i="1"/>
  <c r="R25" i="1"/>
  <c r="S25" i="1"/>
  <c r="N26" i="1"/>
  <c r="O26" i="1"/>
  <c r="P26" i="1"/>
  <c r="Q26" i="1"/>
  <c r="R26" i="1"/>
  <c r="S26" i="1"/>
  <c r="N27" i="1"/>
  <c r="O27" i="1"/>
  <c r="P27" i="1"/>
  <c r="Q27" i="1"/>
  <c r="R27" i="1"/>
  <c r="S27" i="1"/>
  <c r="N28" i="1"/>
  <c r="O28" i="1"/>
  <c r="P28" i="1"/>
  <c r="Q28" i="1"/>
  <c r="R28" i="1"/>
  <c r="S28" i="1"/>
  <c r="M23" i="1"/>
  <c r="M24" i="1"/>
  <c r="M25" i="1"/>
  <c r="M26" i="1"/>
  <c r="M27" i="1"/>
  <c r="M28" i="1"/>
  <c r="M22" i="1"/>
  <c r="I3" i="4"/>
  <c r="I4" i="4"/>
  <c r="I5" i="4"/>
  <c r="I6" i="4"/>
  <c r="H4" i="4"/>
  <c r="G5" i="4"/>
  <c r="H5" i="4" s="1"/>
  <c r="G6" i="4"/>
  <c r="J6" i="4" s="1"/>
  <c r="G7" i="4"/>
  <c r="J7" i="4" s="1"/>
  <c r="G8" i="4"/>
  <c r="F2" i="4"/>
  <c r="G2" i="4" s="1"/>
  <c r="F3" i="4"/>
  <c r="G3" i="4" s="1"/>
  <c r="H3" i="4" s="1"/>
  <c r="F4" i="4"/>
  <c r="G4" i="4" s="1"/>
  <c r="J4" i="4" s="1"/>
  <c r="F5" i="4"/>
  <c r="F6" i="4"/>
  <c r="F7" i="4"/>
  <c r="F8" i="4"/>
  <c r="C11" i="3"/>
  <c r="D11" i="3"/>
  <c r="E11" i="3"/>
  <c r="F11" i="3"/>
  <c r="G11" i="3"/>
  <c r="H11" i="3"/>
  <c r="B11" i="3"/>
  <c r="I10" i="3"/>
  <c r="C10" i="3"/>
  <c r="D10" i="3"/>
  <c r="E10" i="3"/>
  <c r="F10" i="3"/>
  <c r="G10" i="3"/>
  <c r="H10" i="3"/>
  <c r="B10" i="3"/>
  <c r="H2" i="4" l="1"/>
  <c r="I2" i="4"/>
  <c r="O2" i="4" s="1"/>
  <c r="J2" i="4"/>
  <c r="H8" i="4"/>
  <c r="J8" i="4"/>
  <c r="I8" i="4"/>
  <c r="I7" i="4"/>
  <c r="H7" i="4"/>
  <c r="J5" i="4"/>
  <c r="H6" i="4"/>
  <c r="J3" i="4"/>
  <c r="P2" i="4" l="1"/>
  <c r="N2" i="4"/>
  <c r="N3" i="4" l="1"/>
</calcChain>
</file>

<file path=xl/sharedStrings.xml><?xml version="1.0" encoding="utf-8"?>
<sst xmlns="http://schemas.openxmlformats.org/spreadsheetml/2006/main" count="359" uniqueCount="76">
  <si>
    <t>Age 0</t>
  </si>
  <si>
    <t>Age 1</t>
  </si>
  <si>
    <t>Age 2</t>
  </si>
  <si>
    <t>Age 3</t>
  </si>
  <si>
    <t>Age 4</t>
  </si>
  <si>
    <t>Age 5</t>
  </si>
  <si>
    <t>Age 6</t>
  </si>
  <si>
    <t>Age 7</t>
  </si>
  <si>
    <t>Age 8</t>
  </si>
  <si>
    <t>ID</t>
  </si>
  <si>
    <t>COUNTRY</t>
  </si>
  <si>
    <t>YEAR</t>
  </si>
  <si>
    <t>QUARTER</t>
  </si>
  <si>
    <t>VESSEL_LENGTH</t>
  </si>
  <si>
    <t>GEAR</t>
  </si>
  <si>
    <t>MESH_SIZE_RANGE</t>
  </si>
  <si>
    <t>FISHERY</t>
  </si>
  <si>
    <t>AREA</t>
  </si>
  <si>
    <t>SPECON</t>
  </si>
  <si>
    <t>SPECIES</t>
  </si>
  <si>
    <t>LANDINGS</t>
  </si>
  <si>
    <t>DISCARDS</t>
  </si>
  <si>
    <t>Age0_No_landed</t>
  </si>
  <si>
    <t>Age0_No_discard</t>
  </si>
  <si>
    <t>Age1_No_landed</t>
  </si>
  <si>
    <t>Age1_No_discard</t>
  </si>
  <si>
    <t>Age2_No_landed</t>
  </si>
  <si>
    <t>Age2_No_discard</t>
  </si>
  <si>
    <t>Age3_No_landed</t>
  </si>
  <si>
    <t>Age3_No_discard</t>
  </si>
  <si>
    <t>Age4_No_landed</t>
  </si>
  <si>
    <t>Age5_No_landed</t>
  </si>
  <si>
    <t>Age6_No_landed</t>
  </si>
  <si>
    <t>2006_SA17_GNS_SOL</t>
  </si>
  <si>
    <t>ITA</t>
  </si>
  <si>
    <t>none</t>
  </si>
  <si>
    <t>GNS</t>
  </si>
  <si>
    <t>DEMSP</t>
  </si>
  <si>
    <t>SA 17</t>
  </si>
  <si>
    <t>SOL</t>
  </si>
  <si>
    <t>2006_SA17_OTB_SOL</t>
  </si>
  <si>
    <t>OTB</t>
  </si>
  <si>
    <t>2006_SA17_TBB_SOL</t>
  </si>
  <si>
    <t>TBB</t>
  </si>
  <si>
    <t>2007_SA17_GNS_SOL</t>
  </si>
  <si>
    <t>2007_SA17_OTB_SOL</t>
  </si>
  <si>
    <t>2007_SA17_TBB_SOL</t>
  </si>
  <si>
    <t>2008_SA17_GNS_SOL</t>
  </si>
  <si>
    <t>2008_SA17_OTB_SOL</t>
  </si>
  <si>
    <t>2008_SA17_TBB_SOL</t>
  </si>
  <si>
    <t>2009_SA17_OTB_SOL</t>
  </si>
  <si>
    <t>2009_SA17_GNS_SOL</t>
  </si>
  <si>
    <t>2009_SA17_TBB_SOL</t>
  </si>
  <si>
    <t>2010_SA17_OTB_SOL</t>
  </si>
  <si>
    <t>2010_SA17_GNS_SOL</t>
  </si>
  <si>
    <t>2010_SA17_TBB_SOL</t>
  </si>
  <si>
    <t>2011_SA17_GNS_SOL</t>
  </si>
  <si>
    <t>2011_SA17_OTB_SOL</t>
  </si>
  <si>
    <t>2011_SA17_TBB_SOL</t>
  </si>
  <si>
    <t>2012_SA17_GNS_SOL</t>
  </si>
  <si>
    <t>2012_SA17_OTB_SOL</t>
  </si>
  <si>
    <t>2012_SA17_TBB_SOL</t>
  </si>
  <si>
    <t>CRO GNS</t>
  </si>
  <si>
    <t>ITA GNS</t>
  </si>
  <si>
    <t>ITA OTB</t>
  </si>
  <si>
    <t>TBB OTB</t>
  </si>
  <si>
    <t>OTB+TBB</t>
  </si>
  <si>
    <t>CRO SLO</t>
  </si>
  <si>
    <t>TOT</t>
  </si>
  <si>
    <t>GNS ITA</t>
  </si>
  <si>
    <t>OTB TBB</t>
  </si>
  <si>
    <t>GNS CRO SLO</t>
  </si>
  <si>
    <t>OTBTBB</t>
  </si>
  <si>
    <t>GNSCRO</t>
  </si>
  <si>
    <t>OTBTBB ITA</t>
  </si>
  <si>
    <t>CROSVNGNS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</si>
</sst>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1" fillId="0" borderId="0" xfId="0" applyFont="1"/>
    <xf numFmtId="1" fontId="1" fillId="0" borderId="0" xfId="0" applyNumberFormat="1" applyFont="1"/>
    <xf numFmtId="2" fontId="1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"/>
  <sheetViews>
    <sheetView topLeftCell="A19" workbookViewId="0">
      <selection activeCell="F41" sqref="F41"/>
    </sheetView>
  </sheetViews>
  <sheetFormatPr defaultRowHeight="15" x14ac:dyDescent="0.25"/>
  <cols>
    <col min="3" max="3" width="16.42578125" bestFit="1" customWidth="1"/>
    <col min="5" max="6" width="9.5703125" bestFit="1" customWidth="1"/>
    <col min="7" max="11" width="9.28515625" bestFit="1" customWidth="1"/>
  </cols>
  <sheetData>
    <row r="1" spans="2:11" x14ac:dyDescent="0.25">
      <c r="B1" t="s">
        <v>62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2:11" x14ac:dyDescent="0.25">
      <c r="B2">
        <v>2006</v>
      </c>
      <c r="C2">
        <v>0</v>
      </c>
      <c r="D2">
        <v>0</v>
      </c>
      <c r="E2" s="2">
        <v>133.07486444616578</v>
      </c>
      <c r="F2" s="2">
        <v>501.77159010057102</v>
      </c>
      <c r="G2" s="2">
        <v>25.555489030492232</v>
      </c>
      <c r="H2" s="2">
        <v>4.7560262474142219</v>
      </c>
      <c r="I2" s="2">
        <v>2.7611256661141699</v>
      </c>
      <c r="J2" s="2">
        <v>1.8613683002590371</v>
      </c>
      <c r="K2" s="2">
        <v>0.7176795072501887</v>
      </c>
    </row>
    <row r="3" spans="2:11" x14ac:dyDescent="0.25">
      <c r="B3">
        <v>2007</v>
      </c>
      <c r="C3">
        <v>0</v>
      </c>
      <c r="D3">
        <v>0</v>
      </c>
      <c r="E3" s="2">
        <v>209.09779240898533</v>
      </c>
      <c r="F3" s="2">
        <v>788.4233601907581</v>
      </c>
      <c r="G3" s="2">
        <v>40.154813325920543</v>
      </c>
      <c r="H3" s="2">
        <v>7.4730460415070343</v>
      </c>
      <c r="I3" s="2">
        <v>4.3384998643513315</v>
      </c>
      <c r="J3" s="2">
        <v>2.9247296554766029</v>
      </c>
      <c r="K3" s="2">
        <v>1.1276750214830416</v>
      </c>
    </row>
    <row r="4" spans="2:11" x14ac:dyDescent="0.25">
      <c r="B4">
        <v>2008</v>
      </c>
      <c r="C4">
        <v>0</v>
      </c>
      <c r="D4">
        <v>0</v>
      </c>
      <c r="E4" s="2">
        <v>128.91402013942681</v>
      </c>
      <c r="F4" s="2">
        <v>486.0827259965771</v>
      </c>
      <c r="G4" s="2">
        <v>24.756446991404008</v>
      </c>
      <c r="H4" s="2">
        <v>4.6073198420640216</v>
      </c>
      <c r="I4" s="2">
        <v>2.6747937051096971</v>
      </c>
      <c r="J4" s="2">
        <v>1.8031690022390097</v>
      </c>
      <c r="K4" s="2">
        <v>0.69523986243647418</v>
      </c>
    </row>
    <row r="5" spans="2:11" x14ac:dyDescent="0.25">
      <c r="B5">
        <v>2009</v>
      </c>
      <c r="C5">
        <v>0</v>
      </c>
      <c r="D5">
        <v>0</v>
      </c>
      <c r="E5" s="2">
        <v>207.97540666150272</v>
      </c>
      <c r="F5" s="2">
        <v>784.19129665596211</v>
      </c>
      <c r="G5" s="2">
        <v>39.939272120771498</v>
      </c>
      <c r="H5" s="2">
        <v>7.4329325602950345</v>
      </c>
      <c r="I5" s="2">
        <v>4.315211859456098</v>
      </c>
      <c r="J5" s="2">
        <v>2.9090304228700439</v>
      </c>
      <c r="K5" s="2">
        <v>1.1216219381036194</v>
      </c>
    </row>
    <row r="6" spans="2:11" x14ac:dyDescent="0.25">
      <c r="B6">
        <v>2010</v>
      </c>
      <c r="C6">
        <v>0</v>
      </c>
      <c r="D6">
        <v>0</v>
      </c>
      <c r="E6" s="2">
        <v>93.632358636715736</v>
      </c>
      <c r="F6" s="2">
        <v>353.04982404861255</v>
      </c>
      <c r="G6" s="2">
        <v>17.981011846213061</v>
      </c>
      <c r="H6" s="2">
        <v>3.3463716618225154</v>
      </c>
      <c r="I6" s="2">
        <v>1.9427463607541668</v>
      </c>
      <c r="J6" s="2">
        <v>1.3096711010768927</v>
      </c>
      <c r="K6" s="2">
        <v>0.50496406882499922</v>
      </c>
    </row>
    <row r="7" spans="2:11" x14ac:dyDescent="0.25">
      <c r="B7">
        <v>2011</v>
      </c>
      <c r="C7">
        <v>0</v>
      </c>
      <c r="D7">
        <v>0</v>
      </c>
      <c r="E7" s="2">
        <v>139.33617350890785</v>
      </c>
      <c r="F7" s="2">
        <v>525.38045881968344</v>
      </c>
      <c r="G7" s="2">
        <v>26.757901039216524</v>
      </c>
      <c r="H7" s="2">
        <v>4.9798021676040225</v>
      </c>
      <c r="I7" s="2">
        <v>2.8910394648511524</v>
      </c>
      <c r="J7" s="2">
        <v>1.9489475907284814</v>
      </c>
      <c r="K7" s="2">
        <v>0.75144706524539295</v>
      </c>
    </row>
    <row r="8" spans="2:11" x14ac:dyDescent="0.25">
      <c r="B8">
        <v>2012</v>
      </c>
      <c r="C8">
        <v>0</v>
      </c>
      <c r="D8">
        <v>0</v>
      </c>
      <c r="E8" s="2">
        <v>137.26510457010073</v>
      </c>
      <c r="F8" s="2">
        <v>517.57129396380969</v>
      </c>
      <c r="G8" s="2">
        <v>26.360176196381985</v>
      </c>
      <c r="H8" s="2">
        <v>4.9057832439390223</v>
      </c>
      <c r="I8" s="2">
        <v>2.848067551056376</v>
      </c>
      <c r="J8" s="2">
        <v>1.9199787686568559</v>
      </c>
      <c r="K8" s="2">
        <v>0.7402776852000309</v>
      </c>
    </row>
    <row r="11" spans="2:11" x14ac:dyDescent="0.25">
      <c r="B11" t="s">
        <v>63</v>
      </c>
      <c r="C11" t="s">
        <v>0</v>
      </c>
      <c r="D11" t="s">
        <v>1</v>
      </c>
      <c r="E11" t="s">
        <v>2</v>
      </c>
      <c r="F11" t="s">
        <v>3</v>
      </c>
      <c r="G11" t="s">
        <v>4</v>
      </c>
      <c r="H11" t="s">
        <v>5</v>
      </c>
      <c r="I11" t="s">
        <v>6</v>
      </c>
      <c r="J11" t="s">
        <v>7</v>
      </c>
      <c r="K11" t="s">
        <v>8</v>
      </c>
    </row>
    <row r="12" spans="2:11" x14ac:dyDescent="0.25">
      <c r="B12">
        <v>2006</v>
      </c>
      <c r="C12">
        <v>1278.05</v>
      </c>
      <c r="D12">
        <v>5397.2179999999998</v>
      </c>
      <c r="E12">
        <v>680.005</v>
      </c>
      <c r="F12">
        <v>84.122</v>
      </c>
      <c r="G12">
        <v>0</v>
      </c>
      <c r="H12">
        <v>0</v>
      </c>
      <c r="I12">
        <v>0</v>
      </c>
      <c r="J12">
        <v>0</v>
      </c>
      <c r="K12">
        <v>0</v>
      </c>
    </row>
    <row r="13" spans="2:11" x14ac:dyDescent="0.25">
      <c r="B13">
        <v>2007</v>
      </c>
      <c r="C13">
        <v>106.593</v>
      </c>
      <c r="D13">
        <v>3493.8009999999999</v>
      </c>
      <c r="E13">
        <v>524.96900000000005</v>
      </c>
      <c r="F13">
        <v>71.745000000000005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2:11" x14ac:dyDescent="0.25">
      <c r="B14">
        <v>2008</v>
      </c>
      <c r="C14">
        <v>380.14499999999998</v>
      </c>
      <c r="D14">
        <v>3613.2739999999999</v>
      </c>
      <c r="E14">
        <v>40.427999999999997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</row>
    <row r="15" spans="2:11" x14ac:dyDescent="0.25">
      <c r="B15">
        <v>2009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</row>
    <row r="16" spans="2:11" x14ac:dyDescent="0.25">
      <c r="B16">
        <v>2010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</row>
    <row r="17" spans="2:21" x14ac:dyDescent="0.25">
      <c r="B17">
        <v>2011</v>
      </c>
      <c r="C17">
        <v>840.78399999999999</v>
      </c>
      <c r="D17">
        <v>3951.549</v>
      </c>
      <c r="E17">
        <v>620.47199999999998</v>
      </c>
      <c r="F17">
        <v>24.094999999999999</v>
      </c>
      <c r="G17">
        <v>2.181</v>
      </c>
      <c r="H17">
        <v>3.2719999999999998</v>
      </c>
      <c r="I17">
        <v>11.355</v>
      </c>
      <c r="J17">
        <v>0</v>
      </c>
      <c r="K17">
        <v>0</v>
      </c>
    </row>
    <row r="18" spans="2:21" x14ac:dyDescent="0.25">
      <c r="B18">
        <v>2012</v>
      </c>
      <c r="C18">
        <v>6223.1580000000004</v>
      </c>
      <c r="D18">
        <v>2249.902</v>
      </c>
      <c r="E18">
        <v>657.86199999999997</v>
      </c>
      <c r="F18">
        <v>2.5609999999999999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2:21" x14ac:dyDescent="0.25">
      <c r="C19">
        <f>(C12+C13+C14+C17+C18)/5</f>
        <v>1765.7459999999999</v>
      </c>
      <c r="D19">
        <f t="shared" ref="D19:K19" si="0">(D12+D13+D14+D17+D18)/5</f>
        <v>3741.1487999999999</v>
      </c>
      <c r="E19">
        <f t="shared" si="0"/>
        <v>504.74719999999996</v>
      </c>
      <c r="F19">
        <f t="shared" si="0"/>
        <v>36.504600000000003</v>
      </c>
      <c r="G19">
        <f t="shared" si="0"/>
        <v>0.43620000000000003</v>
      </c>
      <c r="H19">
        <f t="shared" si="0"/>
        <v>0.65439999999999998</v>
      </c>
      <c r="I19">
        <f t="shared" si="0"/>
        <v>2.2709999999999999</v>
      </c>
      <c r="J19">
        <f t="shared" si="0"/>
        <v>0</v>
      </c>
      <c r="K19">
        <f t="shared" si="0"/>
        <v>0</v>
      </c>
      <c r="L19">
        <f>SUM(C19:K19)</f>
        <v>6051.5082000000002</v>
      </c>
      <c r="M19">
        <f>C19/$L$19</f>
        <v>0.29178610383441267</v>
      </c>
      <c r="N19">
        <f t="shared" ref="N19:S19" si="1">D19/$L$19</f>
        <v>0.61821758747678801</v>
      </c>
      <c r="O19">
        <f t="shared" si="1"/>
        <v>8.340849641416663E-2</v>
      </c>
      <c r="P19">
        <f t="shared" si="1"/>
        <v>6.0323143906505826E-3</v>
      </c>
      <c r="Q19">
        <f t="shared" si="1"/>
        <v>7.2081204483867342E-5</v>
      </c>
      <c r="R19">
        <f t="shared" si="1"/>
        <v>1.0813833153196421E-4</v>
      </c>
      <c r="S19">
        <f t="shared" si="1"/>
        <v>3.7527834796621443E-4</v>
      </c>
      <c r="T19">
        <v>1.0000000000000001E-5</v>
      </c>
      <c r="U19">
        <v>1.0000000000000001E-5</v>
      </c>
    </row>
    <row r="21" spans="2:21" x14ac:dyDescent="0.25">
      <c r="B21" t="s">
        <v>64</v>
      </c>
      <c r="C21" t="s">
        <v>0</v>
      </c>
      <c r="D21" t="s">
        <v>1</v>
      </c>
      <c r="E21" t="s">
        <v>2</v>
      </c>
      <c r="F21" t="s">
        <v>3</v>
      </c>
      <c r="G21" t="s">
        <v>4</v>
      </c>
      <c r="H21" t="s">
        <v>5</v>
      </c>
      <c r="I21" t="s">
        <v>6</v>
      </c>
      <c r="J21" t="s">
        <v>7</v>
      </c>
      <c r="K21" t="s">
        <v>8</v>
      </c>
    </row>
    <row r="22" spans="2:21" x14ac:dyDescent="0.25">
      <c r="B22">
        <v>2006</v>
      </c>
      <c r="C22">
        <v>65.548000000000002</v>
      </c>
      <c r="D22">
        <v>1212.75</v>
      </c>
      <c r="E22">
        <v>271.56099999999998</v>
      </c>
      <c r="F22">
        <v>46.69</v>
      </c>
      <c r="G22">
        <v>0</v>
      </c>
      <c r="H22">
        <v>0</v>
      </c>
      <c r="I22">
        <v>0</v>
      </c>
      <c r="J22">
        <v>0</v>
      </c>
      <c r="K22">
        <v>0</v>
      </c>
      <c r="M22">
        <f>C22+C32</f>
        <v>1579.69</v>
      </c>
      <c r="N22">
        <f t="shared" ref="N22:S28" si="2">D22+D32</f>
        <v>5150.2070000000003</v>
      </c>
      <c r="O22">
        <f t="shared" si="2"/>
        <v>801.18399999999997</v>
      </c>
      <c r="P22">
        <f t="shared" si="2"/>
        <v>100.246</v>
      </c>
      <c r="Q22">
        <f t="shared" si="2"/>
        <v>0</v>
      </c>
      <c r="R22">
        <f t="shared" si="2"/>
        <v>0</v>
      </c>
      <c r="S22">
        <f t="shared" si="2"/>
        <v>0</v>
      </c>
    </row>
    <row r="23" spans="2:21" x14ac:dyDescent="0.25">
      <c r="B23">
        <v>2007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M23">
        <f t="shared" ref="M23:M28" si="3">C23+C33</f>
        <v>32.468000000000004</v>
      </c>
      <c r="N23">
        <f t="shared" si="2"/>
        <v>3730.357</v>
      </c>
      <c r="O23">
        <f t="shared" si="2"/>
        <v>480.41</v>
      </c>
      <c r="P23">
        <f t="shared" si="2"/>
        <v>184.88300000000001</v>
      </c>
      <c r="Q23">
        <f t="shared" si="2"/>
        <v>0</v>
      </c>
      <c r="R23">
        <f t="shared" si="2"/>
        <v>0</v>
      </c>
      <c r="S23">
        <f t="shared" si="2"/>
        <v>0</v>
      </c>
    </row>
    <row r="24" spans="2:21" x14ac:dyDescent="0.25">
      <c r="B24">
        <v>2008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M24">
        <f t="shared" si="3"/>
        <v>357.875</v>
      </c>
      <c r="N24">
        <f t="shared" si="2"/>
        <v>3894.0149999999999</v>
      </c>
      <c r="O24">
        <f t="shared" si="2"/>
        <v>306.34199999999998</v>
      </c>
      <c r="P24">
        <f t="shared" si="2"/>
        <v>0</v>
      </c>
      <c r="Q24">
        <f t="shared" si="2"/>
        <v>0</v>
      </c>
      <c r="R24">
        <f t="shared" si="2"/>
        <v>0</v>
      </c>
      <c r="S24">
        <f t="shared" si="2"/>
        <v>0</v>
      </c>
    </row>
    <row r="25" spans="2:21" x14ac:dyDescent="0.25">
      <c r="B25">
        <v>2009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M25">
        <f t="shared" si="3"/>
        <v>4645.9780000000001</v>
      </c>
      <c r="N25">
        <f t="shared" si="2"/>
        <v>3120.0120000000002</v>
      </c>
      <c r="O25">
        <f t="shared" si="2"/>
        <v>151.37899999999999</v>
      </c>
      <c r="P25">
        <f t="shared" si="2"/>
        <v>9.2530000000000001</v>
      </c>
      <c r="Q25">
        <f t="shared" si="2"/>
        <v>0</v>
      </c>
      <c r="R25">
        <f t="shared" si="2"/>
        <v>0</v>
      </c>
      <c r="S25">
        <f t="shared" si="2"/>
        <v>0</v>
      </c>
    </row>
    <row r="26" spans="2:21" x14ac:dyDescent="0.25">
      <c r="B26">
        <v>2010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M26">
        <f t="shared" si="3"/>
        <v>4507.8410000000003</v>
      </c>
      <c r="N26">
        <f t="shared" si="2"/>
        <v>2180.3919999999998</v>
      </c>
      <c r="O26">
        <f t="shared" si="2"/>
        <v>68.516000000000005</v>
      </c>
      <c r="P26">
        <f t="shared" si="2"/>
        <v>4.9189999999999996</v>
      </c>
      <c r="Q26">
        <f t="shared" si="2"/>
        <v>0</v>
      </c>
      <c r="R26">
        <f t="shared" si="2"/>
        <v>0</v>
      </c>
      <c r="S26">
        <f t="shared" si="2"/>
        <v>0</v>
      </c>
    </row>
    <row r="27" spans="2:21" x14ac:dyDescent="0.25">
      <c r="B27">
        <v>2011</v>
      </c>
      <c r="C27">
        <v>2388.8869999999997</v>
      </c>
      <c r="D27">
        <v>1345.991</v>
      </c>
      <c r="E27">
        <v>209.46199999999999</v>
      </c>
      <c r="F27">
        <v>21.074999999999999</v>
      </c>
      <c r="G27">
        <v>3.01</v>
      </c>
      <c r="H27">
        <v>3.3860000000000001</v>
      </c>
      <c r="I27">
        <v>3.3860000000000001</v>
      </c>
      <c r="J27">
        <v>0</v>
      </c>
      <c r="K27">
        <v>0</v>
      </c>
      <c r="M27">
        <f t="shared" si="3"/>
        <v>4808.5259999999998</v>
      </c>
      <c r="N27">
        <f t="shared" si="2"/>
        <v>3996.7330000000002</v>
      </c>
      <c r="O27">
        <f t="shared" si="2"/>
        <v>476.33600000000001</v>
      </c>
      <c r="P27">
        <f t="shared" si="2"/>
        <v>29.427</v>
      </c>
      <c r="Q27">
        <f t="shared" si="2"/>
        <v>4.1609999999999996</v>
      </c>
      <c r="R27">
        <f t="shared" si="2"/>
        <v>3.3860000000000001</v>
      </c>
      <c r="S27">
        <f t="shared" si="2"/>
        <v>3.3860000000000001</v>
      </c>
    </row>
    <row r="28" spans="2:21" x14ac:dyDescent="0.25">
      <c r="B28">
        <v>2012</v>
      </c>
      <c r="C28">
        <v>884.78</v>
      </c>
      <c r="D28">
        <v>682.48199999999997</v>
      </c>
      <c r="E28">
        <v>486.60899999999998</v>
      </c>
      <c r="F28">
        <v>13.465999999999999</v>
      </c>
      <c r="G28">
        <v>0</v>
      </c>
      <c r="H28">
        <v>0</v>
      </c>
      <c r="I28">
        <v>0</v>
      </c>
      <c r="J28">
        <v>0</v>
      </c>
      <c r="K28">
        <v>0</v>
      </c>
      <c r="M28">
        <f t="shared" si="3"/>
        <v>5640.7649999999994</v>
      </c>
      <c r="N28">
        <f t="shared" si="2"/>
        <v>2174.5079999999998</v>
      </c>
      <c r="O28">
        <f t="shared" si="2"/>
        <v>1101.508</v>
      </c>
      <c r="P28">
        <f t="shared" si="2"/>
        <v>27.052999999999997</v>
      </c>
      <c r="Q28">
        <f t="shared" si="2"/>
        <v>0</v>
      </c>
      <c r="R28">
        <f t="shared" si="2"/>
        <v>0</v>
      </c>
      <c r="S28">
        <f t="shared" si="2"/>
        <v>0</v>
      </c>
    </row>
    <row r="29" spans="2:21" x14ac:dyDescent="0.25">
      <c r="M29">
        <f>AVERAGE(M22:M28)</f>
        <v>3081.8775714285716</v>
      </c>
      <c r="N29">
        <f t="shared" ref="N29:S29" si="4">AVERAGE(N22:N28)</f>
        <v>3463.7462857142859</v>
      </c>
      <c r="O29">
        <f t="shared" si="4"/>
        <v>483.66785714285714</v>
      </c>
      <c r="P29">
        <f t="shared" si="4"/>
        <v>50.825857142857146</v>
      </c>
      <c r="Q29">
        <f t="shared" si="4"/>
        <v>0.59442857142857142</v>
      </c>
      <c r="R29">
        <f t="shared" si="4"/>
        <v>0.48371428571428571</v>
      </c>
      <c r="S29">
        <f t="shared" si="4"/>
        <v>0.48371428571428571</v>
      </c>
      <c r="T29">
        <f>SUM(M29:S29)</f>
        <v>7081.6794285714286</v>
      </c>
    </row>
    <row r="30" spans="2:21" x14ac:dyDescent="0.25">
      <c r="M30">
        <f>M29/$T$29</f>
        <v>0.43519021194246177</v>
      </c>
      <c r="N30">
        <f t="shared" ref="N30:S30" si="5">N29/$T$29</f>
        <v>0.48911367997534727</v>
      </c>
      <c r="O30">
        <f t="shared" si="5"/>
        <v>6.8298468184181324E-2</v>
      </c>
      <c r="P30">
        <f t="shared" si="5"/>
        <v>7.177090922500305E-3</v>
      </c>
      <c r="Q30">
        <f t="shared" si="5"/>
        <v>8.3938926835676344E-5</v>
      </c>
      <c r="R30">
        <f t="shared" si="5"/>
        <v>6.830502433684213E-5</v>
      </c>
      <c r="S30">
        <f t="shared" si="5"/>
        <v>6.830502433684213E-5</v>
      </c>
    </row>
    <row r="31" spans="2:21" x14ac:dyDescent="0.25">
      <c r="B31" t="s">
        <v>65</v>
      </c>
      <c r="C31" t="s">
        <v>0</v>
      </c>
      <c r="D31" t="s">
        <v>1</v>
      </c>
      <c r="E31" t="s">
        <v>2</v>
      </c>
      <c r="F31" t="s">
        <v>3</v>
      </c>
      <c r="G31" t="s">
        <v>4</v>
      </c>
      <c r="H31" t="s">
        <v>5</v>
      </c>
      <c r="I31" t="s">
        <v>6</v>
      </c>
      <c r="J31" t="s">
        <v>7</v>
      </c>
      <c r="K31" t="s">
        <v>8</v>
      </c>
    </row>
    <row r="32" spans="2:21" x14ac:dyDescent="0.25">
      <c r="B32">
        <v>2006</v>
      </c>
      <c r="C32">
        <v>1514.1420000000001</v>
      </c>
      <c r="D32">
        <v>3937.4569999999999</v>
      </c>
      <c r="E32">
        <v>529.62300000000005</v>
      </c>
      <c r="F32">
        <v>53.555999999999997</v>
      </c>
      <c r="G32">
        <v>0</v>
      </c>
      <c r="H32">
        <v>0</v>
      </c>
      <c r="I32">
        <v>0</v>
      </c>
      <c r="J32">
        <v>0</v>
      </c>
      <c r="K32">
        <v>0</v>
      </c>
    </row>
    <row r="33" spans="2:11" x14ac:dyDescent="0.25">
      <c r="B33">
        <v>2007</v>
      </c>
      <c r="C33">
        <v>32.468000000000004</v>
      </c>
      <c r="D33">
        <v>3730.357</v>
      </c>
      <c r="E33">
        <v>480.41</v>
      </c>
      <c r="F33">
        <v>184.88300000000001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2:11" x14ac:dyDescent="0.25">
      <c r="B34">
        <v>2008</v>
      </c>
      <c r="C34">
        <v>357.875</v>
      </c>
      <c r="D34">
        <v>3894.0149999999999</v>
      </c>
      <c r="E34">
        <v>306.34199999999998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</row>
    <row r="35" spans="2:11" x14ac:dyDescent="0.25">
      <c r="B35">
        <v>2009</v>
      </c>
      <c r="C35">
        <v>4645.9780000000001</v>
      </c>
      <c r="D35">
        <v>3120.0120000000002</v>
      </c>
      <c r="E35">
        <v>151.37899999999999</v>
      </c>
      <c r="F35">
        <v>9.2530000000000001</v>
      </c>
      <c r="G35">
        <v>0</v>
      </c>
      <c r="H35">
        <v>0</v>
      </c>
      <c r="I35">
        <v>0</v>
      </c>
      <c r="J35">
        <v>0</v>
      </c>
      <c r="K35">
        <v>0</v>
      </c>
    </row>
    <row r="36" spans="2:11" x14ac:dyDescent="0.25">
      <c r="B36">
        <v>2010</v>
      </c>
      <c r="C36">
        <v>4507.8410000000003</v>
      </c>
      <c r="D36">
        <v>2180.3919999999998</v>
      </c>
      <c r="E36">
        <v>68.516000000000005</v>
      </c>
      <c r="F36">
        <v>4.9189999999999996</v>
      </c>
      <c r="G36">
        <v>0</v>
      </c>
      <c r="H36">
        <v>0</v>
      </c>
      <c r="I36">
        <v>0</v>
      </c>
      <c r="J36">
        <v>0</v>
      </c>
      <c r="K36">
        <v>0</v>
      </c>
    </row>
    <row r="37" spans="2:11" x14ac:dyDescent="0.25">
      <c r="B37">
        <v>2011</v>
      </c>
      <c r="C37">
        <v>2419.6390000000001</v>
      </c>
      <c r="D37">
        <v>2650.7420000000002</v>
      </c>
      <c r="E37">
        <v>266.87400000000002</v>
      </c>
      <c r="F37">
        <v>8.3520000000000003</v>
      </c>
      <c r="G37">
        <v>1.151</v>
      </c>
      <c r="H37">
        <v>0</v>
      </c>
      <c r="I37">
        <v>0</v>
      </c>
      <c r="J37">
        <v>0</v>
      </c>
      <c r="K37">
        <v>0</v>
      </c>
    </row>
    <row r="38" spans="2:11" x14ac:dyDescent="0.25">
      <c r="B38">
        <v>2012</v>
      </c>
      <c r="C38">
        <v>4755.9849999999997</v>
      </c>
      <c r="D38">
        <v>1492.0260000000001</v>
      </c>
      <c r="E38">
        <v>614.899</v>
      </c>
      <c r="F38">
        <v>13.587</v>
      </c>
      <c r="G38">
        <v>0</v>
      </c>
      <c r="H38">
        <v>0</v>
      </c>
      <c r="I38">
        <v>0</v>
      </c>
      <c r="J38">
        <v>0</v>
      </c>
      <c r="K3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opLeftCell="E1" workbookViewId="0">
      <selection activeCell="F1" sqref="F1:L22"/>
    </sheetView>
  </sheetViews>
  <sheetFormatPr defaultRowHeight="15" x14ac:dyDescent="0.25"/>
  <cols>
    <col min="1" max="1" width="19.5703125" bestFit="1" customWidth="1"/>
    <col min="2" max="2" width="9.42578125" bestFit="1" customWidth="1"/>
    <col min="3" max="3" width="5.42578125" bestFit="1" customWidth="1"/>
    <col min="4" max="4" width="9.28515625" bestFit="1" customWidth="1"/>
    <col min="5" max="5" width="15.140625" bestFit="1" customWidth="1"/>
    <col min="6" max="6" width="5.7109375" bestFit="1" customWidth="1"/>
    <col min="7" max="7" width="18" bestFit="1" customWidth="1"/>
    <col min="8" max="8" width="8" bestFit="1" customWidth="1"/>
    <col min="9" max="9" width="5.7109375" bestFit="1" customWidth="1"/>
    <col min="10" max="10" width="8.140625" bestFit="1" customWidth="1"/>
    <col min="11" max="11" width="7.85546875" bestFit="1" customWidth="1"/>
    <col min="12" max="12" width="11" bestFit="1" customWidth="1"/>
    <col min="13" max="13" width="10" bestFit="1" customWidth="1"/>
    <col min="14" max="14" width="16.28515625" bestFit="1" customWidth="1"/>
    <col min="15" max="15" width="16.42578125" bestFit="1" customWidth="1"/>
    <col min="16" max="16" width="16.28515625" bestFit="1" customWidth="1"/>
    <col min="17" max="17" width="16.42578125" bestFit="1" customWidth="1"/>
    <col min="18" max="18" width="16.28515625" bestFit="1" customWidth="1"/>
    <col min="19" max="19" width="16.42578125" bestFit="1" customWidth="1"/>
    <col min="20" max="20" width="16.28515625" bestFit="1" customWidth="1"/>
    <col min="21" max="21" width="16.42578125" bestFit="1" customWidth="1"/>
    <col min="22" max="24" width="16.28515625" bestFit="1" customWidth="1"/>
  </cols>
  <sheetData>
    <row r="1" spans="1:24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</row>
    <row r="2" spans="1:24" x14ac:dyDescent="0.25">
      <c r="A2" t="s">
        <v>33</v>
      </c>
      <c r="B2" t="s">
        <v>34</v>
      </c>
      <c r="C2">
        <v>2006</v>
      </c>
      <c r="D2">
        <v>0</v>
      </c>
      <c r="E2" t="s">
        <v>35</v>
      </c>
      <c r="F2" t="s">
        <v>36</v>
      </c>
      <c r="G2" t="s">
        <v>35</v>
      </c>
      <c r="H2" t="s">
        <v>37</v>
      </c>
      <c r="I2" t="s">
        <v>38</v>
      </c>
      <c r="J2" t="s">
        <v>35</v>
      </c>
      <c r="K2" t="s">
        <v>39</v>
      </c>
      <c r="L2" s="3">
        <v>716.67519600000003</v>
      </c>
      <c r="M2">
        <v>0</v>
      </c>
      <c r="N2">
        <v>1278.05</v>
      </c>
      <c r="O2">
        <v>0</v>
      </c>
      <c r="P2">
        <v>5397.2179999999998</v>
      </c>
      <c r="Q2">
        <v>0</v>
      </c>
      <c r="R2">
        <v>680.005</v>
      </c>
      <c r="S2">
        <v>0</v>
      </c>
      <c r="T2">
        <v>84.122</v>
      </c>
      <c r="U2">
        <v>0</v>
      </c>
      <c r="V2">
        <v>0</v>
      </c>
      <c r="W2">
        <v>0</v>
      </c>
      <c r="X2">
        <v>0</v>
      </c>
    </row>
    <row r="3" spans="1:24" x14ac:dyDescent="0.25">
      <c r="A3" t="s">
        <v>44</v>
      </c>
      <c r="B3" t="s">
        <v>34</v>
      </c>
      <c r="C3">
        <v>2007</v>
      </c>
      <c r="D3">
        <v>0</v>
      </c>
      <c r="E3" t="s">
        <v>35</v>
      </c>
      <c r="F3" t="s">
        <v>36</v>
      </c>
      <c r="G3" t="s">
        <v>35</v>
      </c>
      <c r="H3" t="s">
        <v>37</v>
      </c>
      <c r="I3" t="s">
        <v>38</v>
      </c>
      <c r="J3" t="s">
        <v>35</v>
      </c>
      <c r="K3" t="s">
        <v>39</v>
      </c>
      <c r="L3" s="3">
        <v>466.34538900000001</v>
      </c>
      <c r="M3">
        <v>0</v>
      </c>
      <c r="N3">
        <v>106.593</v>
      </c>
      <c r="O3">
        <v>0</v>
      </c>
      <c r="P3">
        <v>3493.8009999999999</v>
      </c>
      <c r="Q3">
        <v>0</v>
      </c>
      <c r="R3">
        <v>524.96900000000005</v>
      </c>
      <c r="S3">
        <v>0</v>
      </c>
      <c r="T3">
        <v>71.745000000000005</v>
      </c>
      <c r="U3">
        <v>0</v>
      </c>
      <c r="V3">
        <v>0</v>
      </c>
      <c r="W3">
        <v>0</v>
      </c>
      <c r="X3">
        <v>0</v>
      </c>
    </row>
    <row r="4" spans="1:24" x14ac:dyDescent="0.25">
      <c r="A4" t="s">
        <v>47</v>
      </c>
      <c r="B4" t="s">
        <v>34</v>
      </c>
      <c r="C4">
        <v>2008</v>
      </c>
      <c r="D4">
        <v>0</v>
      </c>
      <c r="E4" t="s">
        <v>35</v>
      </c>
      <c r="F4" t="s">
        <v>36</v>
      </c>
      <c r="G4" t="s">
        <v>35</v>
      </c>
      <c r="H4" t="s">
        <v>37</v>
      </c>
      <c r="I4" t="s">
        <v>38</v>
      </c>
      <c r="J4" t="s">
        <v>35</v>
      </c>
      <c r="K4" t="s">
        <v>39</v>
      </c>
      <c r="L4" s="3">
        <v>410.323669</v>
      </c>
      <c r="M4">
        <v>0</v>
      </c>
      <c r="N4">
        <v>380.14499999999998</v>
      </c>
      <c r="O4">
        <v>0</v>
      </c>
      <c r="P4">
        <v>3613.2739999999999</v>
      </c>
      <c r="Q4">
        <v>0</v>
      </c>
      <c r="R4">
        <v>40.427999999999997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</row>
    <row r="5" spans="1:24" x14ac:dyDescent="0.25">
      <c r="A5" t="s">
        <v>51</v>
      </c>
      <c r="B5" t="s">
        <v>34</v>
      </c>
      <c r="C5">
        <v>2009</v>
      </c>
      <c r="D5">
        <v>0</v>
      </c>
      <c r="E5" t="s">
        <v>35</v>
      </c>
      <c r="F5" t="s">
        <v>36</v>
      </c>
      <c r="G5" t="s">
        <v>35</v>
      </c>
      <c r="H5" t="s">
        <v>37</v>
      </c>
      <c r="I5" t="s">
        <v>38</v>
      </c>
      <c r="J5" t="s">
        <v>35</v>
      </c>
      <c r="K5" t="s">
        <v>39</v>
      </c>
      <c r="L5" s="3">
        <v>509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</row>
    <row r="6" spans="1:24" x14ac:dyDescent="0.25">
      <c r="A6" t="s">
        <v>54</v>
      </c>
      <c r="B6" t="s">
        <v>34</v>
      </c>
      <c r="C6">
        <v>2010</v>
      </c>
      <c r="D6">
        <v>0</v>
      </c>
      <c r="E6" t="s">
        <v>35</v>
      </c>
      <c r="F6" t="s">
        <v>36</v>
      </c>
      <c r="G6" t="s">
        <v>35</v>
      </c>
      <c r="H6" t="s">
        <v>37</v>
      </c>
      <c r="I6" t="s">
        <v>38</v>
      </c>
      <c r="J6" t="s">
        <v>35</v>
      </c>
      <c r="K6" t="s">
        <v>39</v>
      </c>
      <c r="L6" s="3">
        <v>520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</row>
    <row r="7" spans="1:24" x14ac:dyDescent="0.25">
      <c r="A7" t="s">
        <v>56</v>
      </c>
      <c r="B7" t="s">
        <v>34</v>
      </c>
      <c r="C7">
        <v>2011</v>
      </c>
      <c r="D7">
        <v>0</v>
      </c>
      <c r="E7" t="s">
        <v>35</v>
      </c>
      <c r="F7" t="s">
        <v>36</v>
      </c>
      <c r="G7" t="s">
        <v>35</v>
      </c>
      <c r="H7" t="s">
        <v>37</v>
      </c>
      <c r="I7" t="s">
        <v>38</v>
      </c>
      <c r="J7" t="s">
        <v>35</v>
      </c>
      <c r="K7" t="s">
        <v>39</v>
      </c>
      <c r="L7" s="3">
        <v>622.44000000000005</v>
      </c>
      <c r="M7">
        <v>3.043069</v>
      </c>
      <c r="N7">
        <v>840.78399999999999</v>
      </c>
      <c r="O7">
        <v>0</v>
      </c>
      <c r="P7">
        <v>3948.1579999999999</v>
      </c>
      <c r="Q7">
        <v>3.391</v>
      </c>
      <c r="R7">
        <v>608.71600000000001</v>
      </c>
      <c r="S7">
        <v>11.756</v>
      </c>
      <c r="T7">
        <v>24.094999999999999</v>
      </c>
      <c r="U7">
        <v>0.45900000000000002</v>
      </c>
      <c r="V7">
        <v>2.181</v>
      </c>
      <c r="W7">
        <v>3.2719999999999998</v>
      </c>
      <c r="X7">
        <v>11.355</v>
      </c>
    </row>
    <row r="8" spans="1:24" x14ac:dyDescent="0.25">
      <c r="A8" t="s">
        <v>59</v>
      </c>
      <c r="B8" t="s">
        <v>34</v>
      </c>
      <c r="C8">
        <v>2012</v>
      </c>
      <c r="D8">
        <v>0</v>
      </c>
      <c r="E8" t="s">
        <v>35</v>
      </c>
      <c r="F8" t="s">
        <v>36</v>
      </c>
      <c r="G8" t="s">
        <v>35</v>
      </c>
      <c r="H8" t="s">
        <v>37</v>
      </c>
      <c r="I8" t="s">
        <v>38</v>
      </c>
      <c r="J8" t="s">
        <v>35</v>
      </c>
      <c r="K8" t="s">
        <v>39</v>
      </c>
      <c r="L8" s="3">
        <v>781</v>
      </c>
      <c r="M8">
        <v>0.362234</v>
      </c>
      <c r="N8">
        <v>6221.8490000000002</v>
      </c>
      <c r="O8">
        <v>1.3089999999999999</v>
      </c>
      <c r="P8">
        <v>2248.2660000000001</v>
      </c>
      <c r="Q8">
        <v>1.6359999999999999</v>
      </c>
      <c r="R8">
        <v>657.86199999999997</v>
      </c>
      <c r="S8">
        <v>0</v>
      </c>
      <c r="T8">
        <v>2.5609999999999999</v>
      </c>
      <c r="U8">
        <v>0</v>
      </c>
      <c r="V8">
        <v>0</v>
      </c>
      <c r="W8">
        <v>0</v>
      </c>
      <c r="X8">
        <v>0</v>
      </c>
    </row>
    <row r="9" spans="1:24" x14ac:dyDescent="0.25">
      <c r="A9" t="s">
        <v>40</v>
      </c>
      <c r="B9" t="s">
        <v>34</v>
      </c>
      <c r="C9">
        <v>2006</v>
      </c>
      <c r="D9">
        <v>0</v>
      </c>
      <c r="E9" t="s">
        <v>35</v>
      </c>
      <c r="F9" t="s">
        <v>41</v>
      </c>
      <c r="G9" t="s">
        <v>35</v>
      </c>
      <c r="H9" t="s">
        <v>37</v>
      </c>
      <c r="I9" t="s">
        <v>38</v>
      </c>
      <c r="J9" t="s">
        <v>35</v>
      </c>
      <c r="K9" t="s">
        <v>39</v>
      </c>
      <c r="L9" s="3">
        <v>242.62001900000001</v>
      </c>
      <c r="M9">
        <v>0</v>
      </c>
      <c r="N9">
        <v>65.548000000000002</v>
      </c>
      <c r="O9">
        <v>0</v>
      </c>
      <c r="P9">
        <v>1212.75</v>
      </c>
      <c r="Q9">
        <v>0</v>
      </c>
      <c r="R9">
        <v>271.56099999999998</v>
      </c>
      <c r="S9">
        <v>0</v>
      </c>
      <c r="T9">
        <v>46.69</v>
      </c>
      <c r="U9">
        <v>0</v>
      </c>
      <c r="V9">
        <v>0</v>
      </c>
      <c r="W9">
        <v>0</v>
      </c>
      <c r="X9">
        <v>0</v>
      </c>
    </row>
    <row r="10" spans="1:24" x14ac:dyDescent="0.25">
      <c r="A10" t="s">
        <v>45</v>
      </c>
      <c r="B10" t="s">
        <v>34</v>
      </c>
      <c r="C10">
        <v>2007</v>
      </c>
      <c r="D10">
        <v>0</v>
      </c>
      <c r="E10" t="s">
        <v>35</v>
      </c>
      <c r="F10" t="s">
        <v>41</v>
      </c>
      <c r="G10" t="s">
        <v>35</v>
      </c>
      <c r="H10" t="s">
        <v>37</v>
      </c>
      <c r="I10" t="s">
        <v>38</v>
      </c>
      <c r="J10" t="s">
        <v>35</v>
      </c>
      <c r="K10" t="s">
        <v>39</v>
      </c>
      <c r="L10" s="3">
        <v>221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</row>
    <row r="11" spans="1:24" x14ac:dyDescent="0.25">
      <c r="A11" t="s">
        <v>48</v>
      </c>
      <c r="B11" t="s">
        <v>34</v>
      </c>
      <c r="C11">
        <v>2008</v>
      </c>
      <c r="D11">
        <v>0</v>
      </c>
      <c r="E11" t="s">
        <v>35</v>
      </c>
      <c r="F11" t="s">
        <v>41</v>
      </c>
      <c r="G11" t="s">
        <v>35</v>
      </c>
      <c r="H11" t="s">
        <v>37</v>
      </c>
      <c r="I11" t="s">
        <v>38</v>
      </c>
      <c r="J11" t="s">
        <v>35</v>
      </c>
      <c r="K11" t="s">
        <v>39</v>
      </c>
      <c r="L11" s="3">
        <v>199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</row>
    <row r="12" spans="1:24" x14ac:dyDescent="0.25">
      <c r="A12" t="s">
        <v>50</v>
      </c>
      <c r="B12" t="s">
        <v>34</v>
      </c>
      <c r="C12">
        <v>2009</v>
      </c>
      <c r="D12">
        <v>0</v>
      </c>
      <c r="E12" t="s">
        <v>35</v>
      </c>
      <c r="F12" t="s">
        <v>41</v>
      </c>
      <c r="G12" t="s">
        <v>35</v>
      </c>
      <c r="H12" t="s">
        <v>37</v>
      </c>
      <c r="I12" t="s">
        <v>38</v>
      </c>
      <c r="J12" t="s">
        <v>35</v>
      </c>
      <c r="K12" t="s">
        <v>39</v>
      </c>
      <c r="L12" s="3">
        <v>284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 x14ac:dyDescent="0.25">
      <c r="A13" t="s">
        <v>53</v>
      </c>
      <c r="B13" t="s">
        <v>34</v>
      </c>
      <c r="C13">
        <v>2010</v>
      </c>
      <c r="D13">
        <v>0</v>
      </c>
      <c r="E13" t="s">
        <v>35</v>
      </c>
      <c r="F13" t="s">
        <v>41</v>
      </c>
      <c r="G13" t="s">
        <v>35</v>
      </c>
      <c r="H13" t="s">
        <v>37</v>
      </c>
      <c r="I13" t="s">
        <v>38</v>
      </c>
      <c r="J13" t="s">
        <v>35</v>
      </c>
      <c r="K13" t="s">
        <v>39</v>
      </c>
      <c r="L13" s="3">
        <v>236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</row>
    <row r="14" spans="1:24" x14ac:dyDescent="0.25">
      <c r="A14" t="s">
        <v>57</v>
      </c>
      <c r="B14" t="s">
        <v>34</v>
      </c>
      <c r="C14">
        <v>2011</v>
      </c>
      <c r="D14">
        <v>0</v>
      </c>
      <c r="E14" t="s">
        <v>35</v>
      </c>
      <c r="F14" t="s">
        <v>41</v>
      </c>
      <c r="G14" t="s">
        <v>35</v>
      </c>
      <c r="H14" t="s">
        <v>37</v>
      </c>
      <c r="I14" t="s">
        <v>38</v>
      </c>
      <c r="J14" t="s">
        <v>35</v>
      </c>
      <c r="K14" t="s">
        <v>39</v>
      </c>
      <c r="L14" s="3">
        <v>224.25399999999999</v>
      </c>
      <c r="M14">
        <v>63.689773000000002</v>
      </c>
      <c r="N14">
        <v>810.68399999999997</v>
      </c>
      <c r="O14">
        <v>1578.203</v>
      </c>
      <c r="P14">
        <v>1197.8779999999999</v>
      </c>
      <c r="Q14">
        <v>148.113</v>
      </c>
      <c r="R14">
        <v>209.46199999999999</v>
      </c>
      <c r="S14">
        <v>0</v>
      </c>
      <c r="T14">
        <v>21.074999999999999</v>
      </c>
      <c r="U14">
        <v>0</v>
      </c>
      <c r="V14">
        <v>3.01</v>
      </c>
      <c r="W14">
        <v>3.3860000000000001</v>
      </c>
      <c r="X14">
        <v>3.3860000000000001</v>
      </c>
    </row>
    <row r="15" spans="1:24" x14ac:dyDescent="0.25">
      <c r="A15" t="s">
        <v>60</v>
      </c>
      <c r="B15" t="s">
        <v>34</v>
      </c>
      <c r="C15">
        <v>2012</v>
      </c>
      <c r="D15">
        <v>0</v>
      </c>
      <c r="E15" t="s">
        <v>35</v>
      </c>
      <c r="F15" t="s">
        <v>41</v>
      </c>
      <c r="G15" t="s">
        <v>35</v>
      </c>
      <c r="H15" t="s">
        <v>37</v>
      </c>
      <c r="I15" t="s">
        <v>38</v>
      </c>
      <c r="J15" t="s">
        <v>35</v>
      </c>
      <c r="K15" t="s">
        <v>39</v>
      </c>
      <c r="L15" s="3">
        <v>266</v>
      </c>
      <c r="M15">
        <v>0</v>
      </c>
      <c r="N15">
        <v>884.78</v>
      </c>
      <c r="O15">
        <v>0</v>
      </c>
      <c r="P15">
        <v>682.48199999999997</v>
      </c>
      <c r="Q15">
        <v>0</v>
      </c>
      <c r="R15">
        <v>486.60899999999998</v>
      </c>
      <c r="S15">
        <v>0</v>
      </c>
      <c r="T15">
        <v>13.465999999999999</v>
      </c>
      <c r="U15">
        <v>0</v>
      </c>
      <c r="V15">
        <v>0</v>
      </c>
      <c r="W15">
        <v>0</v>
      </c>
      <c r="X15">
        <v>0</v>
      </c>
    </row>
    <row r="16" spans="1:24" x14ac:dyDescent="0.25">
      <c r="A16" t="s">
        <v>42</v>
      </c>
      <c r="B16" t="s">
        <v>34</v>
      </c>
      <c r="C16">
        <v>2006</v>
      </c>
      <c r="D16">
        <v>0</v>
      </c>
      <c r="E16" t="s">
        <v>35</v>
      </c>
      <c r="F16" t="s">
        <v>43</v>
      </c>
      <c r="G16" t="s">
        <v>35</v>
      </c>
      <c r="H16" t="s">
        <v>37</v>
      </c>
      <c r="I16" t="s">
        <v>38</v>
      </c>
      <c r="J16" t="s">
        <v>35</v>
      </c>
      <c r="K16" t="s">
        <v>39</v>
      </c>
      <c r="L16" s="3">
        <v>863.11359000000004</v>
      </c>
      <c r="M16">
        <v>0</v>
      </c>
      <c r="N16">
        <v>1514.1420000000001</v>
      </c>
      <c r="O16">
        <v>0</v>
      </c>
      <c r="P16">
        <v>3937.4569999999999</v>
      </c>
      <c r="Q16">
        <v>0</v>
      </c>
      <c r="R16">
        <v>529.62300000000005</v>
      </c>
      <c r="S16">
        <v>0</v>
      </c>
      <c r="T16">
        <v>53.555999999999997</v>
      </c>
      <c r="U16">
        <v>0</v>
      </c>
      <c r="V16">
        <v>0</v>
      </c>
      <c r="W16">
        <v>0</v>
      </c>
      <c r="X16">
        <v>0</v>
      </c>
    </row>
    <row r="17" spans="1:24" x14ac:dyDescent="0.25">
      <c r="A17" t="s">
        <v>46</v>
      </c>
      <c r="B17" t="s">
        <v>34</v>
      </c>
      <c r="C17">
        <v>2007</v>
      </c>
      <c r="D17">
        <v>0</v>
      </c>
      <c r="E17" t="s">
        <v>35</v>
      </c>
      <c r="F17" t="s">
        <v>43</v>
      </c>
      <c r="G17" t="s">
        <v>35</v>
      </c>
      <c r="H17" t="s">
        <v>37</v>
      </c>
      <c r="I17" t="s">
        <v>38</v>
      </c>
      <c r="J17" t="s">
        <v>35</v>
      </c>
      <c r="K17" t="s">
        <v>39</v>
      </c>
      <c r="L17" s="3">
        <v>691.61227299999996</v>
      </c>
      <c r="M17">
        <v>0</v>
      </c>
      <c r="N17">
        <v>32.468000000000004</v>
      </c>
      <c r="O17">
        <v>0</v>
      </c>
      <c r="P17">
        <v>3730.357</v>
      </c>
      <c r="Q17">
        <v>0</v>
      </c>
      <c r="R17">
        <v>480.41</v>
      </c>
      <c r="S17">
        <v>0</v>
      </c>
      <c r="T17">
        <v>184.88300000000001</v>
      </c>
      <c r="U17">
        <v>0</v>
      </c>
      <c r="V17">
        <v>0</v>
      </c>
      <c r="W17">
        <v>0</v>
      </c>
      <c r="X17">
        <v>0</v>
      </c>
    </row>
    <row r="18" spans="1:24" x14ac:dyDescent="0.25">
      <c r="A18" t="s">
        <v>49</v>
      </c>
      <c r="B18" t="s">
        <v>34</v>
      </c>
      <c r="C18">
        <v>2008</v>
      </c>
      <c r="D18">
        <v>0</v>
      </c>
      <c r="E18" t="s">
        <v>35</v>
      </c>
      <c r="F18" t="s">
        <v>43</v>
      </c>
      <c r="G18" t="s">
        <v>35</v>
      </c>
      <c r="H18" t="s">
        <v>37</v>
      </c>
      <c r="I18" t="s">
        <v>38</v>
      </c>
      <c r="J18" t="s">
        <v>35</v>
      </c>
      <c r="K18" t="s">
        <v>39</v>
      </c>
      <c r="L18" s="3">
        <v>576.10863800000004</v>
      </c>
      <c r="M18">
        <v>0</v>
      </c>
      <c r="N18">
        <v>357.875</v>
      </c>
      <c r="O18">
        <v>0</v>
      </c>
      <c r="P18">
        <v>3894.0149999999999</v>
      </c>
      <c r="Q18">
        <v>0</v>
      </c>
      <c r="R18">
        <v>306.34199999999998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</row>
    <row r="19" spans="1:24" x14ac:dyDescent="0.25">
      <c r="A19" t="s">
        <v>52</v>
      </c>
      <c r="B19" t="s">
        <v>34</v>
      </c>
      <c r="C19">
        <v>2009</v>
      </c>
      <c r="D19">
        <v>0</v>
      </c>
      <c r="E19" t="s">
        <v>35</v>
      </c>
      <c r="F19" t="s">
        <v>43</v>
      </c>
      <c r="G19" t="s">
        <v>35</v>
      </c>
      <c r="H19" t="s">
        <v>37</v>
      </c>
      <c r="I19" t="s">
        <v>38</v>
      </c>
      <c r="J19" t="s">
        <v>35</v>
      </c>
      <c r="K19" t="s">
        <v>39</v>
      </c>
      <c r="L19" s="3">
        <v>849.51741600000003</v>
      </c>
      <c r="M19">
        <v>0</v>
      </c>
      <c r="N19">
        <v>4645.9780000000001</v>
      </c>
      <c r="O19">
        <v>0</v>
      </c>
      <c r="P19">
        <v>3120.0120000000002</v>
      </c>
      <c r="Q19">
        <v>0</v>
      </c>
      <c r="R19">
        <v>151.37899999999999</v>
      </c>
      <c r="S19">
        <v>0</v>
      </c>
      <c r="T19">
        <v>9.2530000000000001</v>
      </c>
      <c r="U19">
        <v>0</v>
      </c>
      <c r="V19">
        <v>0</v>
      </c>
      <c r="W19">
        <v>0</v>
      </c>
      <c r="X19">
        <v>0</v>
      </c>
    </row>
    <row r="20" spans="1:24" x14ac:dyDescent="0.25">
      <c r="A20" t="s">
        <v>55</v>
      </c>
      <c r="B20" t="s">
        <v>34</v>
      </c>
      <c r="C20">
        <v>2010</v>
      </c>
      <c r="D20">
        <v>0</v>
      </c>
      <c r="E20" t="s">
        <v>35</v>
      </c>
      <c r="F20" t="s">
        <v>43</v>
      </c>
      <c r="G20" t="s">
        <v>35</v>
      </c>
      <c r="H20" t="s">
        <v>37</v>
      </c>
      <c r="I20" t="s">
        <v>38</v>
      </c>
      <c r="J20" t="s">
        <v>35</v>
      </c>
      <c r="K20" t="s">
        <v>39</v>
      </c>
      <c r="L20" s="3">
        <v>664.55739700000004</v>
      </c>
      <c r="M20">
        <v>0</v>
      </c>
      <c r="N20">
        <v>4507.8410000000003</v>
      </c>
      <c r="O20">
        <v>0</v>
      </c>
      <c r="P20">
        <v>2180.3919999999998</v>
      </c>
      <c r="Q20">
        <v>0</v>
      </c>
      <c r="R20">
        <v>68.516000000000005</v>
      </c>
      <c r="S20">
        <v>0</v>
      </c>
      <c r="T20">
        <v>4.9189999999999996</v>
      </c>
      <c r="U20">
        <v>0</v>
      </c>
      <c r="V20">
        <v>0</v>
      </c>
      <c r="W20">
        <v>0</v>
      </c>
      <c r="X20">
        <v>0</v>
      </c>
    </row>
    <row r="21" spans="1:24" x14ac:dyDescent="0.25">
      <c r="A21" t="s">
        <v>58</v>
      </c>
      <c r="B21" t="s">
        <v>34</v>
      </c>
      <c r="C21">
        <v>2011</v>
      </c>
      <c r="D21">
        <v>0</v>
      </c>
      <c r="E21" t="s">
        <v>35</v>
      </c>
      <c r="F21" t="s">
        <v>43</v>
      </c>
      <c r="G21" t="s">
        <v>35</v>
      </c>
      <c r="H21" t="s">
        <v>37</v>
      </c>
      <c r="I21" t="s">
        <v>38</v>
      </c>
      <c r="J21" t="s">
        <v>35</v>
      </c>
      <c r="K21" t="s">
        <v>39</v>
      </c>
      <c r="L21" s="3">
        <v>414.07</v>
      </c>
      <c r="M21">
        <v>3.9544199999999998</v>
      </c>
      <c r="N21">
        <v>2181.96</v>
      </c>
      <c r="O21">
        <v>237.679</v>
      </c>
      <c r="P21">
        <v>2650.7420000000002</v>
      </c>
      <c r="Q21">
        <v>0</v>
      </c>
      <c r="R21">
        <v>266.87400000000002</v>
      </c>
      <c r="S21">
        <v>0</v>
      </c>
      <c r="T21">
        <v>8.3520000000000003</v>
      </c>
      <c r="U21">
        <v>0</v>
      </c>
      <c r="V21">
        <v>1.151</v>
      </c>
      <c r="W21">
        <v>0</v>
      </c>
      <c r="X21">
        <v>0</v>
      </c>
    </row>
    <row r="22" spans="1:24" x14ac:dyDescent="0.25">
      <c r="A22" t="s">
        <v>61</v>
      </c>
      <c r="B22" t="s">
        <v>34</v>
      </c>
      <c r="C22">
        <v>2012</v>
      </c>
      <c r="D22">
        <v>0</v>
      </c>
      <c r="E22" t="s">
        <v>35</v>
      </c>
      <c r="F22" t="s">
        <v>43</v>
      </c>
      <c r="G22" t="s">
        <v>35</v>
      </c>
      <c r="H22" t="s">
        <v>37</v>
      </c>
      <c r="I22" t="s">
        <v>38</v>
      </c>
      <c r="J22" t="s">
        <v>35</v>
      </c>
      <c r="K22" t="s">
        <v>39</v>
      </c>
      <c r="L22" s="3">
        <v>640</v>
      </c>
      <c r="M22">
        <v>4.7199999999999998E-4</v>
      </c>
      <c r="N22">
        <v>4755.9669999999996</v>
      </c>
      <c r="O22">
        <v>1.7999999999999999E-2</v>
      </c>
      <c r="P22">
        <v>1492.0260000000001</v>
      </c>
      <c r="Q22">
        <v>0</v>
      </c>
      <c r="R22">
        <v>614.899</v>
      </c>
      <c r="S22">
        <v>0</v>
      </c>
      <c r="T22">
        <v>13.587</v>
      </c>
      <c r="U22">
        <v>0</v>
      </c>
      <c r="V22">
        <v>0</v>
      </c>
      <c r="W22">
        <v>0</v>
      </c>
      <c r="X22">
        <v>0</v>
      </c>
    </row>
    <row r="25" spans="1:24" x14ac:dyDescent="0.25">
      <c r="N25">
        <v>0.151</v>
      </c>
    </row>
  </sheetData>
  <sortState ref="A2:FO22">
    <sortCondition ref="F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J11" sqref="J11"/>
    </sheetView>
  </sheetViews>
  <sheetFormatPr defaultRowHeight="15" x14ac:dyDescent="0.25"/>
  <sheetData>
    <row r="1" spans="1:13" x14ac:dyDescent="0.25">
      <c r="A1" t="s">
        <v>63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3" x14ac:dyDescent="0.25">
      <c r="A2">
        <v>2006</v>
      </c>
      <c r="B2">
        <v>1278.05</v>
      </c>
      <c r="C2">
        <v>5397.2179999999998</v>
      </c>
      <c r="D2">
        <v>680.005</v>
      </c>
      <c r="E2">
        <v>84.122</v>
      </c>
      <c r="F2">
        <v>0</v>
      </c>
      <c r="G2">
        <v>0</v>
      </c>
      <c r="H2">
        <v>0</v>
      </c>
      <c r="I2">
        <v>0</v>
      </c>
      <c r="J2">
        <v>0</v>
      </c>
    </row>
    <row r="3" spans="1:13" x14ac:dyDescent="0.25">
      <c r="A3">
        <v>2007</v>
      </c>
      <c r="B3">
        <v>106.593</v>
      </c>
      <c r="C3">
        <v>3493.8009999999999</v>
      </c>
      <c r="D3">
        <v>524.96900000000005</v>
      </c>
      <c r="E3">
        <v>71.745000000000005</v>
      </c>
      <c r="F3">
        <v>0</v>
      </c>
      <c r="G3">
        <v>0</v>
      </c>
      <c r="H3">
        <v>0</v>
      </c>
      <c r="I3">
        <v>0</v>
      </c>
      <c r="J3">
        <v>0</v>
      </c>
    </row>
    <row r="4" spans="1:13" x14ac:dyDescent="0.25">
      <c r="A4">
        <v>2008</v>
      </c>
      <c r="B4">
        <v>380.14499999999998</v>
      </c>
      <c r="C4">
        <v>3613.2739999999999</v>
      </c>
      <c r="D4">
        <v>40.427999999999997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3" x14ac:dyDescent="0.25">
      <c r="A5">
        <v>2009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3" x14ac:dyDescent="0.25">
      <c r="A6">
        <v>2010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3" x14ac:dyDescent="0.25">
      <c r="A7">
        <v>2011</v>
      </c>
      <c r="B7">
        <v>840.78399999999999</v>
      </c>
      <c r="C7">
        <v>3951.549</v>
      </c>
      <c r="D7">
        <v>620.47199999999998</v>
      </c>
      <c r="E7">
        <v>24.094999999999999</v>
      </c>
      <c r="F7">
        <v>2.181</v>
      </c>
      <c r="G7">
        <v>3.2719999999999998</v>
      </c>
      <c r="H7">
        <v>11.355</v>
      </c>
      <c r="I7">
        <v>0</v>
      </c>
      <c r="J7">
        <v>0</v>
      </c>
      <c r="L7">
        <v>2000</v>
      </c>
    </row>
    <row r="8" spans="1:13" x14ac:dyDescent="0.25">
      <c r="A8">
        <v>2012</v>
      </c>
      <c r="B8">
        <v>6223.1580000000004</v>
      </c>
      <c r="C8">
        <v>2249.902</v>
      </c>
      <c r="D8">
        <v>657.86199999999997</v>
      </c>
      <c r="E8">
        <v>2.5609999999999999</v>
      </c>
      <c r="F8">
        <v>0</v>
      </c>
      <c r="G8">
        <v>0</v>
      </c>
      <c r="H8">
        <v>0</v>
      </c>
      <c r="I8">
        <v>0</v>
      </c>
      <c r="J8">
        <v>0</v>
      </c>
      <c r="L8">
        <v>2001</v>
      </c>
    </row>
    <row r="9" spans="1:13" x14ac:dyDescent="0.25">
      <c r="L9">
        <v>2002</v>
      </c>
    </row>
    <row r="10" spans="1:13" x14ac:dyDescent="0.25">
      <c r="B10">
        <f t="shared" ref="B10:H10" si="0">(B2+B3+B4+B7+B8)/5</f>
        <v>1765.7459999999999</v>
      </c>
      <c r="C10">
        <f t="shared" si="0"/>
        <v>3741.1487999999999</v>
      </c>
      <c r="D10">
        <f t="shared" si="0"/>
        <v>504.74719999999996</v>
      </c>
      <c r="E10">
        <f t="shared" si="0"/>
        <v>36.504600000000003</v>
      </c>
      <c r="F10">
        <f t="shared" si="0"/>
        <v>0.43620000000000003</v>
      </c>
      <c r="G10">
        <f t="shared" si="0"/>
        <v>0.65439999999999998</v>
      </c>
      <c r="H10">
        <f t="shared" si="0"/>
        <v>2.2709999999999999</v>
      </c>
      <c r="I10">
        <f>SUM(B10:H10)</f>
        <v>6051.5082000000002</v>
      </c>
      <c r="L10">
        <v>2003</v>
      </c>
    </row>
    <row r="11" spans="1:13" x14ac:dyDescent="0.25">
      <c r="B11">
        <f>B10/$I$10</f>
        <v>0.29178610383441267</v>
      </c>
      <c r="C11">
        <f t="shared" ref="C11:H11" si="1">C10/$I$10</f>
        <v>0.61821758747678801</v>
      </c>
      <c r="D11">
        <f t="shared" si="1"/>
        <v>8.340849641416663E-2</v>
      </c>
      <c r="E11">
        <f t="shared" si="1"/>
        <v>6.0323143906505826E-3</v>
      </c>
      <c r="F11">
        <f t="shared" si="1"/>
        <v>7.2081204483867342E-5</v>
      </c>
      <c r="G11">
        <f t="shared" si="1"/>
        <v>1.0813833153196421E-4</v>
      </c>
      <c r="H11">
        <f t="shared" si="1"/>
        <v>3.7527834796621443E-4</v>
      </c>
      <c r="L11">
        <v>2004</v>
      </c>
    </row>
    <row r="12" spans="1:13" x14ac:dyDescent="0.25">
      <c r="L12">
        <v>2005</v>
      </c>
    </row>
    <row r="13" spans="1:13" x14ac:dyDescent="0.25">
      <c r="L13">
        <v>2006</v>
      </c>
      <c r="M13" s="3">
        <v>716.67519600000003</v>
      </c>
    </row>
    <row r="14" spans="1:13" x14ac:dyDescent="0.25">
      <c r="L14">
        <v>2007</v>
      </c>
      <c r="M14" s="3">
        <v>466.34538900000001</v>
      </c>
    </row>
    <row r="15" spans="1:13" x14ac:dyDescent="0.25">
      <c r="L15">
        <v>2008</v>
      </c>
      <c r="M15" s="3">
        <v>410.323669</v>
      </c>
    </row>
    <row r="16" spans="1:13" x14ac:dyDescent="0.25">
      <c r="L16">
        <v>2009</v>
      </c>
      <c r="M16">
        <v>509</v>
      </c>
    </row>
    <row r="17" spans="12:13" x14ac:dyDescent="0.25">
      <c r="L17">
        <v>2010</v>
      </c>
      <c r="M17">
        <v>520</v>
      </c>
    </row>
    <row r="18" spans="12:13" x14ac:dyDescent="0.25">
      <c r="L18">
        <v>2011</v>
      </c>
      <c r="M18">
        <v>625</v>
      </c>
    </row>
    <row r="19" spans="12:13" x14ac:dyDescent="0.25">
      <c r="L19">
        <v>2012</v>
      </c>
      <c r="M19">
        <v>782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21" workbookViewId="0">
      <selection activeCell="M39" sqref="M39:P45"/>
    </sheetView>
  </sheetViews>
  <sheetFormatPr defaultRowHeight="15" x14ac:dyDescent="0.25"/>
  <sheetData>
    <row r="1" spans="1:16" x14ac:dyDescent="0.25">
      <c r="B1" t="s">
        <v>36</v>
      </c>
      <c r="C1" t="s">
        <v>41</v>
      </c>
      <c r="D1" t="s">
        <v>43</v>
      </c>
      <c r="E1" t="s">
        <v>67</v>
      </c>
      <c r="F1" t="s">
        <v>66</v>
      </c>
      <c r="G1" t="s">
        <v>68</v>
      </c>
      <c r="H1" t="s">
        <v>69</v>
      </c>
      <c r="I1" t="s">
        <v>70</v>
      </c>
      <c r="J1" t="s">
        <v>71</v>
      </c>
      <c r="N1" t="s">
        <v>36</v>
      </c>
      <c r="O1" t="s">
        <v>72</v>
      </c>
      <c r="P1" t="s">
        <v>73</v>
      </c>
    </row>
    <row r="2" spans="1:16" x14ac:dyDescent="0.25">
      <c r="A2">
        <v>2006</v>
      </c>
      <c r="B2">
        <v>716.67519600000003</v>
      </c>
      <c r="C2">
        <v>242.62001900000001</v>
      </c>
      <c r="D2">
        <v>863.11359000000004</v>
      </c>
      <c r="E2">
        <v>205.46</v>
      </c>
      <c r="F2">
        <f>SUM(C2:D2)</f>
        <v>1105.7336090000001</v>
      </c>
      <c r="G2">
        <f>F2+E2+B2</f>
        <v>2027.8688050000001</v>
      </c>
      <c r="H2">
        <f>B2/G2</f>
        <v>0.35341299902288303</v>
      </c>
      <c r="I2">
        <f>F2/G2</f>
        <v>0.54526880943858702</v>
      </c>
      <c r="J2">
        <f>E2/G2</f>
        <v>0.10131819153853003</v>
      </c>
      <c r="N2">
        <f>AVERAGE(H2:H8)</f>
        <v>0.33558339868911957</v>
      </c>
      <c r="O2">
        <f>AVERAGE(I2:I8)</f>
        <v>0.5327282395435452</v>
      </c>
      <c r="P2">
        <f>AVERAGE(J2:J8)</f>
        <v>0.13168836176733528</v>
      </c>
    </row>
    <row r="3" spans="1:16" x14ac:dyDescent="0.25">
      <c r="A3">
        <v>2007</v>
      </c>
      <c r="B3">
        <v>466.34538900000001</v>
      </c>
      <c r="C3">
        <v>221</v>
      </c>
      <c r="D3">
        <v>691.61227299999996</v>
      </c>
      <c r="E3">
        <v>208.56</v>
      </c>
      <c r="F3">
        <f t="shared" ref="F3:F8" si="0">SUM(C3:D3)</f>
        <v>912.61227299999996</v>
      </c>
      <c r="G3">
        <f t="shared" ref="G3:G8" si="1">F3+E3+B3</f>
        <v>1587.517662</v>
      </c>
      <c r="H3">
        <f t="shared" ref="H3:H8" si="2">B3/G3</f>
        <v>0.29375760671064588</v>
      </c>
      <c r="I3">
        <f t="shared" ref="I3:I8" si="3">F3/G3</f>
        <v>0.57486747697047036</v>
      </c>
      <c r="J3">
        <f t="shared" ref="J3:J8" si="4">E3/G3</f>
        <v>0.13137491631888376</v>
      </c>
      <c r="L3">
        <v>1970</v>
      </c>
      <c r="M3">
        <v>1611</v>
      </c>
      <c r="N3" s="3">
        <f>M3*$N$2</f>
        <v>540.6248552881716</v>
      </c>
      <c r="O3" s="3">
        <f>M3*$O$2</f>
        <v>858.22519390465129</v>
      </c>
      <c r="P3" s="3">
        <f>M3*$P$2</f>
        <v>212.14995080717713</v>
      </c>
    </row>
    <row r="4" spans="1:16" x14ac:dyDescent="0.25">
      <c r="A4">
        <v>2008</v>
      </c>
      <c r="B4">
        <v>410.323669</v>
      </c>
      <c r="C4">
        <v>199</v>
      </c>
      <c r="D4">
        <v>576.10863800000004</v>
      </c>
      <c r="E4">
        <v>140.15</v>
      </c>
      <c r="F4">
        <f t="shared" si="0"/>
        <v>775.10863800000004</v>
      </c>
      <c r="G4">
        <f t="shared" si="1"/>
        <v>1325.5823070000001</v>
      </c>
      <c r="H4">
        <f t="shared" si="2"/>
        <v>0.30954220408133432</v>
      </c>
      <c r="I4">
        <f t="shared" si="3"/>
        <v>0.58473067564864534</v>
      </c>
      <c r="J4">
        <f t="shared" si="4"/>
        <v>0.10572712027002032</v>
      </c>
      <c r="L4">
        <v>1971</v>
      </c>
      <c r="M4">
        <v>1358</v>
      </c>
      <c r="N4" s="3">
        <f t="shared" ref="N4:N38" si="5">M4*$N$2</f>
        <v>455.72225541982436</v>
      </c>
      <c r="O4" s="3">
        <f t="shared" ref="O4:O38" si="6">M4*$O$2</f>
        <v>723.44494930013434</v>
      </c>
      <c r="P4" s="3">
        <f t="shared" ref="P4:P38" si="7">M4*$P$2</f>
        <v>178.83279528004132</v>
      </c>
    </row>
    <row r="5" spans="1:16" x14ac:dyDescent="0.25">
      <c r="A5">
        <v>2009</v>
      </c>
      <c r="B5">
        <v>509</v>
      </c>
      <c r="C5">
        <v>284</v>
      </c>
      <c r="D5">
        <v>849.51741600000003</v>
      </c>
      <c r="E5">
        <v>311.3</v>
      </c>
      <c r="F5">
        <f t="shared" si="0"/>
        <v>1133.5174160000001</v>
      </c>
      <c r="G5">
        <f t="shared" si="1"/>
        <v>1953.8174160000001</v>
      </c>
      <c r="H5">
        <f t="shared" si="2"/>
        <v>0.26051564277795342</v>
      </c>
      <c r="I5">
        <f t="shared" si="3"/>
        <v>0.58015524210067748</v>
      </c>
      <c r="J5">
        <f t="shared" si="4"/>
        <v>0.15932911512136916</v>
      </c>
      <c r="L5">
        <v>1972</v>
      </c>
      <c r="M5">
        <v>1482</v>
      </c>
      <c r="N5" s="3">
        <f t="shared" si="5"/>
        <v>497.33459685727519</v>
      </c>
      <c r="O5" s="3">
        <f t="shared" si="6"/>
        <v>789.50325100353393</v>
      </c>
      <c r="P5" s="3">
        <f t="shared" si="7"/>
        <v>195.16215213919088</v>
      </c>
    </row>
    <row r="6" spans="1:16" x14ac:dyDescent="0.25">
      <c r="A6">
        <v>2010</v>
      </c>
      <c r="B6">
        <v>520</v>
      </c>
      <c r="C6">
        <v>236</v>
      </c>
      <c r="D6">
        <v>664.55739700000004</v>
      </c>
      <c r="E6">
        <v>192.96</v>
      </c>
      <c r="F6">
        <f t="shared" si="0"/>
        <v>900.55739700000004</v>
      </c>
      <c r="G6">
        <f t="shared" si="1"/>
        <v>1613.5173970000001</v>
      </c>
      <c r="H6">
        <f t="shared" si="2"/>
        <v>0.32227728127805244</v>
      </c>
      <c r="I6">
        <f t="shared" si="3"/>
        <v>0.55813305680769176</v>
      </c>
      <c r="J6">
        <f t="shared" si="4"/>
        <v>0.11958966191425577</v>
      </c>
      <c r="L6">
        <v>1973</v>
      </c>
      <c r="M6">
        <v>1525</v>
      </c>
      <c r="N6" s="3">
        <f t="shared" si="5"/>
        <v>511.76468300090733</v>
      </c>
      <c r="O6" s="3">
        <f t="shared" si="6"/>
        <v>812.41056530390642</v>
      </c>
      <c r="P6" s="3">
        <f t="shared" si="7"/>
        <v>200.82475169518631</v>
      </c>
    </row>
    <row r="7" spans="1:16" x14ac:dyDescent="0.25">
      <c r="A7">
        <v>2011</v>
      </c>
      <c r="B7">
        <v>622.44000000000005</v>
      </c>
      <c r="C7">
        <v>224.25399999999999</v>
      </c>
      <c r="D7">
        <v>414.07</v>
      </c>
      <c r="E7">
        <v>312.98</v>
      </c>
      <c r="F7">
        <f t="shared" si="0"/>
        <v>638.32399999999996</v>
      </c>
      <c r="G7">
        <f t="shared" si="1"/>
        <v>1573.7440000000001</v>
      </c>
      <c r="H7">
        <f t="shared" si="2"/>
        <v>0.39551540784269867</v>
      </c>
      <c r="I7">
        <f t="shared" si="3"/>
        <v>0.40560853607702391</v>
      </c>
      <c r="J7">
        <f t="shared" si="4"/>
        <v>0.19887605608027734</v>
      </c>
      <c r="L7">
        <v>1974</v>
      </c>
      <c r="M7">
        <v>1687</v>
      </c>
      <c r="N7" s="3">
        <f t="shared" si="5"/>
        <v>566.12919358854469</v>
      </c>
      <c r="O7" s="3">
        <f t="shared" si="6"/>
        <v>898.71254010996074</v>
      </c>
      <c r="P7" s="3">
        <f t="shared" si="7"/>
        <v>222.15826630149462</v>
      </c>
    </row>
    <row r="8" spans="1:16" x14ac:dyDescent="0.25">
      <c r="A8">
        <v>2012</v>
      </c>
      <c r="B8">
        <v>781</v>
      </c>
      <c r="C8">
        <v>266</v>
      </c>
      <c r="D8">
        <v>640</v>
      </c>
      <c r="E8">
        <v>199.18799999999999</v>
      </c>
      <c r="F8">
        <f t="shared" si="0"/>
        <v>906</v>
      </c>
      <c r="G8">
        <f t="shared" si="1"/>
        <v>1886.1880000000001</v>
      </c>
      <c r="H8">
        <f t="shared" si="2"/>
        <v>0.41406264911026897</v>
      </c>
      <c r="I8">
        <f t="shared" si="3"/>
        <v>0.48033387976172043</v>
      </c>
      <c r="J8">
        <f t="shared" si="4"/>
        <v>0.10560347112801055</v>
      </c>
      <c r="L8">
        <v>1975</v>
      </c>
      <c r="M8">
        <v>1574</v>
      </c>
      <c r="N8" s="3">
        <f t="shared" si="5"/>
        <v>528.20826953667415</v>
      </c>
      <c r="O8" s="3">
        <f t="shared" si="6"/>
        <v>838.5142490415401</v>
      </c>
      <c r="P8" s="3">
        <f t="shared" si="7"/>
        <v>207.27748142178572</v>
      </c>
    </row>
    <row r="9" spans="1:16" x14ac:dyDescent="0.25">
      <c r="L9">
        <v>1976</v>
      </c>
      <c r="M9">
        <v>1929</v>
      </c>
      <c r="N9" s="3">
        <f t="shared" si="5"/>
        <v>647.34037607131165</v>
      </c>
      <c r="O9" s="3">
        <f t="shared" si="6"/>
        <v>1027.6327740794986</v>
      </c>
      <c r="P9" s="3">
        <f t="shared" si="7"/>
        <v>254.02684984918977</v>
      </c>
    </row>
    <row r="10" spans="1:16" x14ac:dyDescent="0.25">
      <c r="L10">
        <v>1977</v>
      </c>
      <c r="M10">
        <v>2188</v>
      </c>
      <c r="N10" s="3">
        <f t="shared" si="5"/>
        <v>734.25647633179358</v>
      </c>
      <c r="O10" s="3">
        <f t="shared" si="6"/>
        <v>1165.6093881212769</v>
      </c>
      <c r="P10" s="3">
        <f t="shared" si="7"/>
        <v>288.1341355469296</v>
      </c>
    </row>
    <row r="11" spans="1:16" x14ac:dyDescent="0.25">
      <c r="B11">
        <v>716.67519600000003</v>
      </c>
      <c r="C11">
        <v>1105.7336090000001</v>
      </c>
      <c r="D11">
        <v>205.46</v>
      </c>
      <c r="L11">
        <v>1978</v>
      </c>
      <c r="M11">
        <v>1866</v>
      </c>
      <c r="N11" s="3">
        <f t="shared" si="5"/>
        <v>626.19862195389715</v>
      </c>
      <c r="O11" s="3">
        <f t="shared" si="6"/>
        <v>994.0708949882553</v>
      </c>
      <c r="P11" s="3">
        <f t="shared" si="7"/>
        <v>245.73048305784764</v>
      </c>
    </row>
    <row r="12" spans="1:16" x14ac:dyDescent="0.25">
      <c r="B12">
        <v>466.34538900000001</v>
      </c>
      <c r="C12">
        <v>912.61227299999996</v>
      </c>
      <c r="D12">
        <v>208.56</v>
      </c>
      <c r="L12">
        <v>1979</v>
      </c>
      <c r="M12">
        <v>2491</v>
      </c>
      <c r="N12" s="3">
        <f t="shared" si="5"/>
        <v>835.93824613459685</v>
      </c>
      <c r="O12" s="3">
        <f t="shared" si="6"/>
        <v>1327.0260447029711</v>
      </c>
      <c r="P12" s="3">
        <f t="shared" si="7"/>
        <v>328.03570916243217</v>
      </c>
    </row>
    <row r="13" spans="1:16" x14ac:dyDescent="0.25">
      <c r="B13">
        <v>410.323669</v>
      </c>
      <c r="C13">
        <v>775.10863800000004</v>
      </c>
      <c r="D13">
        <v>140.15</v>
      </c>
      <c r="L13">
        <v>1980</v>
      </c>
      <c r="M13">
        <v>1927</v>
      </c>
      <c r="N13" s="3">
        <f t="shared" si="5"/>
        <v>646.66920927393346</v>
      </c>
      <c r="O13" s="3">
        <f t="shared" si="6"/>
        <v>1026.5673176004116</v>
      </c>
      <c r="P13" s="3">
        <f t="shared" si="7"/>
        <v>253.76347312565508</v>
      </c>
    </row>
    <row r="14" spans="1:16" x14ac:dyDescent="0.25">
      <c r="B14">
        <v>509</v>
      </c>
      <c r="C14">
        <v>1133.5174160000001</v>
      </c>
      <c r="D14">
        <v>311.3</v>
      </c>
      <c r="L14">
        <v>1981</v>
      </c>
      <c r="M14">
        <v>968</v>
      </c>
      <c r="N14" s="3">
        <f t="shared" si="5"/>
        <v>324.84472993106772</v>
      </c>
      <c r="O14" s="3">
        <f t="shared" si="6"/>
        <v>515.68093587815179</v>
      </c>
      <c r="P14" s="3">
        <f t="shared" si="7"/>
        <v>127.47433419078055</v>
      </c>
    </row>
    <row r="15" spans="1:16" x14ac:dyDescent="0.25">
      <c r="B15">
        <v>520</v>
      </c>
      <c r="C15">
        <v>900.55739700000004</v>
      </c>
      <c r="D15">
        <v>192.96</v>
      </c>
      <c r="L15">
        <v>1982</v>
      </c>
      <c r="M15">
        <v>1046</v>
      </c>
      <c r="N15" s="3">
        <f t="shared" si="5"/>
        <v>351.02023502881906</v>
      </c>
      <c r="O15" s="3">
        <f t="shared" si="6"/>
        <v>557.2337385625483</v>
      </c>
      <c r="P15" s="3">
        <f t="shared" si="7"/>
        <v>137.7460264086327</v>
      </c>
    </row>
    <row r="16" spans="1:16" x14ac:dyDescent="0.25">
      <c r="B16">
        <v>622.44000000000005</v>
      </c>
      <c r="C16">
        <v>638.32399999999996</v>
      </c>
      <c r="D16">
        <v>312.98</v>
      </c>
      <c r="L16">
        <v>1983</v>
      </c>
      <c r="M16">
        <v>1424</v>
      </c>
      <c r="N16" s="3">
        <f t="shared" si="5"/>
        <v>477.87075973330627</v>
      </c>
      <c r="O16" s="3">
        <f t="shared" si="6"/>
        <v>758.60501311000837</v>
      </c>
      <c r="P16" s="3">
        <f t="shared" si="7"/>
        <v>187.52422715668544</v>
      </c>
    </row>
    <row r="17" spans="2:16" x14ac:dyDescent="0.25">
      <c r="B17">
        <v>781</v>
      </c>
      <c r="C17">
        <v>906</v>
      </c>
      <c r="D17">
        <v>199.18799999999999</v>
      </c>
      <c r="L17">
        <v>1984</v>
      </c>
      <c r="M17">
        <v>1221</v>
      </c>
      <c r="N17" s="3">
        <f t="shared" si="5"/>
        <v>409.74732979941501</v>
      </c>
      <c r="O17" s="3">
        <f t="shared" si="6"/>
        <v>650.46118048266874</v>
      </c>
      <c r="P17" s="3">
        <f t="shared" si="7"/>
        <v>160.79148971791639</v>
      </c>
    </row>
    <row r="18" spans="2:16" x14ac:dyDescent="0.25">
      <c r="L18">
        <v>1985</v>
      </c>
      <c r="M18">
        <v>1334</v>
      </c>
      <c r="N18" s="3">
        <f t="shared" si="5"/>
        <v>447.6682538512855</v>
      </c>
      <c r="O18" s="3">
        <f t="shared" si="6"/>
        <v>710.65947155108927</v>
      </c>
      <c r="P18" s="3">
        <f t="shared" si="7"/>
        <v>175.67227459762526</v>
      </c>
    </row>
    <row r="19" spans="2:16" x14ac:dyDescent="0.25">
      <c r="L19">
        <v>1986</v>
      </c>
      <c r="M19">
        <v>1372</v>
      </c>
      <c r="N19" s="3">
        <f t="shared" si="5"/>
        <v>460.42042300147205</v>
      </c>
      <c r="O19" s="3">
        <f t="shared" si="6"/>
        <v>730.90314465374399</v>
      </c>
      <c r="P19" s="3">
        <f t="shared" si="7"/>
        <v>180.67643234478402</v>
      </c>
    </row>
    <row r="20" spans="2:16" x14ac:dyDescent="0.25">
      <c r="L20">
        <v>1987</v>
      </c>
      <c r="M20">
        <v>2287</v>
      </c>
      <c r="N20" s="3">
        <f t="shared" si="5"/>
        <v>767.47923280201644</v>
      </c>
      <c r="O20" s="3">
        <f t="shared" si="6"/>
        <v>1218.349483836088</v>
      </c>
      <c r="P20" s="3">
        <f t="shared" si="7"/>
        <v>301.1712833618958</v>
      </c>
    </row>
    <row r="21" spans="2:16" x14ac:dyDescent="0.25">
      <c r="L21">
        <v>1988</v>
      </c>
      <c r="M21">
        <v>1720</v>
      </c>
      <c r="N21" s="3">
        <f t="shared" si="5"/>
        <v>577.20344574528565</v>
      </c>
      <c r="O21" s="3">
        <f t="shared" si="6"/>
        <v>916.2925720148977</v>
      </c>
      <c r="P21" s="3">
        <f t="shared" si="7"/>
        <v>226.50398223981668</v>
      </c>
    </row>
    <row r="22" spans="2:16" x14ac:dyDescent="0.25">
      <c r="L22">
        <v>1989</v>
      </c>
      <c r="M22">
        <v>1629</v>
      </c>
      <c r="N22" s="3">
        <f t="shared" si="5"/>
        <v>546.66535646457578</v>
      </c>
      <c r="O22" s="3">
        <f t="shared" si="6"/>
        <v>867.81430221643518</v>
      </c>
      <c r="P22" s="3">
        <f t="shared" si="7"/>
        <v>214.52034131898918</v>
      </c>
    </row>
    <row r="23" spans="2:16" x14ac:dyDescent="0.25">
      <c r="L23">
        <v>1990</v>
      </c>
      <c r="M23">
        <v>1065</v>
      </c>
      <c r="N23" s="3">
        <f t="shared" si="5"/>
        <v>357.39631960391233</v>
      </c>
      <c r="O23" s="3">
        <f t="shared" si="6"/>
        <v>567.3555751138756</v>
      </c>
      <c r="P23" s="3">
        <f t="shared" si="7"/>
        <v>140.24810528221207</v>
      </c>
    </row>
    <row r="24" spans="2:16" x14ac:dyDescent="0.25">
      <c r="L24">
        <v>1991</v>
      </c>
      <c r="M24">
        <v>1015</v>
      </c>
      <c r="N24" s="3">
        <f t="shared" si="5"/>
        <v>340.61714966945635</v>
      </c>
      <c r="O24" s="3">
        <f t="shared" si="6"/>
        <v>540.7191631366984</v>
      </c>
      <c r="P24" s="3">
        <f t="shared" si="7"/>
        <v>133.66368719384531</v>
      </c>
    </row>
    <row r="25" spans="2:16" x14ac:dyDescent="0.25">
      <c r="L25">
        <v>1992</v>
      </c>
      <c r="M25">
        <v>1640</v>
      </c>
      <c r="N25" s="3">
        <f t="shared" si="5"/>
        <v>550.35677385015606</v>
      </c>
      <c r="O25" s="3">
        <f t="shared" si="6"/>
        <v>873.67431285141413</v>
      </c>
      <c r="P25" s="3">
        <f t="shared" si="7"/>
        <v>215.96891329842987</v>
      </c>
    </row>
    <row r="26" spans="2:16" x14ac:dyDescent="0.25">
      <c r="L26">
        <v>1993</v>
      </c>
      <c r="M26">
        <v>1744</v>
      </c>
      <c r="N26" s="3">
        <f t="shared" si="5"/>
        <v>585.25744731382451</v>
      </c>
      <c r="O26" s="3">
        <f t="shared" si="6"/>
        <v>929.07804976394289</v>
      </c>
      <c r="P26" s="3">
        <f t="shared" si="7"/>
        <v>229.66450292223274</v>
      </c>
    </row>
    <row r="27" spans="2:16" x14ac:dyDescent="0.25">
      <c r="L27">
        <v>1994</v>
      </c>
      <c r="M27">
        <v>1983</v>
      </c>
      <c r="N27" s="3">
        <f t="shared" si="5"/>
        <v>665.46187960052407</v>
      </c>
      <c r="O27" s="3">
        <f t="shared" si="6"/>
        <v>1056.4000990148502</v>
      </c>
      <c r="P27" s="3">
        <f t="shared" si="7"/>
        <v>261.13802138462586</v>
      </c>
    </row>
    <row r="28" spans="2:16" x14ac:dyDescent="0.25">
      <c r="L28">
        <v>1995</v>
      </c>
      <c r="M28">
        <v>1701</v>
      </c>
      <c r="N28" s="3">
        <f t="shared" si="5"/>
        <v>570.82736117019238</v>
      </c>
      <c r="O28" s="3">
        <f t="shared" si="6"/>
        <v>906.1707354635704</v>
      </c>
      <c r="P28" s="3">
        <f t="shared" si="7"/>
        <v>224.00190336623731</v>
      </c>
    </row>
    <row r="29" spans="2:16" x14ac:dyDescent="0.25">
      <c r="L29">
        <v>1996</v>
      </c>
      <c r="M29">
        <v>1053</v>
      </c>
      <c r="N29" s="3">
        <f t="shared" si="5"/>
        <v>353.3693188196429</v>
      </c>
      <c r="O29" s="3">
        <f t="shared" si="6"/>
        <v>560.96283623935312</v>
      </c>
      <c r="P29" s="3">
        <f t="shared" si="7"/>
        <v>138.66784494100406</v>
      </c>
    </row>
    <row r="30" spans="2:16" x14ac:dyDescent="0.25">
      <c r="L30">
        <v>1997</v>
      </c>
      <c r="M30">
        <v>1079</v>
      </c>
      <c r="N30" s="3">
        <f t="shared" si="5"/>
        <v>362.09448718556001</v>
      </c>
      <c r="O30" s="3">
        <f t="shared" si="6"/>
        <v>574.81377046748526</v>
      </c>
      <c r="P30" s="3">
        <f t="shared" si="7"/>
        <v>142.09174234695476</v>
      </c>
    </row>
    <row r="31" spans="2:16" x14ac:dyDescent="0.25">
      <c r="L31">
        <v>1998</v>
      </c>
      <c r="M31">
        <v>1021</v>
      </c>
      <c r="N31" s="3">
        <f t="shared" si="5"/>
        <v>342.6306500615911</v>
      </c>
      <c r="O31" s="3">
        <f t="shared" si="6"/>
        <v>543.91553257395969</v>
      </c>
      <c r="P31" s="3">
        <f t="shared" si="7"/>
        <v>134.45381736444932</v>
      </c>
    </row>
    <row r="32" spans="2:16" x14ac:dyDescent="0.25">
      <c r="L32">
        <v>1999</v>
      </c>
      <c r="M32">
        <v>1103</v>
      </c>
      <c r="N32" s="3">
        <f t="shared" si="5"/>
        <v>370.14848875409888</v>
      </c>
      <c r="O32" s="3">
        <f t="shared" si="6"/>
        <v>587.59924821653033</v>
      </c>
      <c r="P32" s="3">
        <f t="shared" si="7"/>
        <v>145.25226302937082</v>
      </c>
    </row>
    <row r="33" spans="12:16" x14ac:dyDescent="0.25">
      <c r="L33">
        <v>2000</v>
      </c>
      <c r="M33">
        <v>1174</v>
      </c>
      <c r="N33" s="3">
        <f t="shared" si="5"/>
        <v>393.97491006102638</v>
      </c>
      <c r="O33" s="3">
        <f t="shared" si="6"/>
        <v>625.42295322412201</v>
      </c>
      <c r="P33" s="3">
        <f t="shared" si="7"/>
        <v>154.60213671485161</v>
      </c>
    </row>
    <row r="34" spans="12:16" x14ac:dyDescent="0.25">
      <c r="L34">
        <v>2001</v>
      </c>
      <c r="M34">
        <v>1445</v>
      </c>
      <c r="N34" s="3">
        <f t="shared" si="5"/>
        <v>484.91801110577779</v>
      </c>
      <c r="O34" s="3">
        <f t="shared" si="6"/>
        <v>769.79230614042285</v>
      </c>
      <c r="P34" s="3">
        <f t="shared" si="7"/>
        <v>190.2896827537995</v>
      </c>
    </row>
    <row r="35" spans="12:16" x14ac:dyDescent="0.25">
      <c r="L35">
        <v>2002</v>
      </c>
      <c r="M35">
        <v>1666</v>
      </c>
      <c r="N35" s="3">
        <f t="shared" si="5"/>
        <v>559.08194221607323</v>
      </c>
      <c r="O35" s="3">
        <f t="shared" si="6"/>
        <v>887.52524707954626</v>
      </c>
      <c r="P35" s="3">
        <f t="shared" si="7"/>
        <v>219.39281070438059</v>
      </c>
    </row>
    <row r="36" spans="12:16" x14ac:dyDescent="0.25">
      <c r="L36">
        <v>2003</v>
      </c>
      <c r="M36">
        <v>2286</v>
      </c>
      <c r="N36" s="3">
        <f t="shared" si="5"/>
        <v>767.14364940332734</v>
      </c>
      <c r="O36" s="3">
        <f t="shared" si="6"/>
        <v>1217.8167555965442</v>
      </c>
      <c r="P36" s="3">
        <f t="shared" si="7"/>
        <v>301.03959500012843</v>
      </c>
    </row>
    <row r="37" spans="12:16" x14ac:dyDescent="0.25">
      <c r="L37">
        <v>2004</v>
      </c>
      <c r="M37">
        <v>1722</v>
      </c>
      <c r="N37" s="3">
        <f t="shared" si="5"/>
        <v>577.87461254266395</v>
      </c>
      <c r="O37" s="3">
        <f t="shared" si="6"/>
        <v>917.35802849398488</v>
      </c>
      <c r="P37" s="3">
        <f t="shared" si="7"/>
        <v>226.76735896335137</v>
      </c>
    </row>
    <row r="38" spans="12:16" x14ac:dyDescent="0.25">
      <c r="L38">
        <v>2005</v>
      </c>
      <c r="M38">
        <v>2273</v>
      </c>
      <c r="N38" s="3">
        <f t="shared" si="5"/>
        <v>762.78106522036876</v>
      </c>
      <c r="O38" s="3">
        <f t="shared" si="6"/>
        <v>1210.8912884824783</v>
      </c>
      <c r="P38" s="3">
        <f t="shared" si="7"/>
        <v>299.32764629715308</v>
      </c>
    </row>
    <row r="39" spans="12:16" x14ac:dyDescent="0.25">
      <c r="L39">
        <v>2006</v>
      </c>
      <c r="M39" s="3">
        <f>SUM(N39:P39)</f>
        <v>2027.8688050000001</v>
      </c>
      <c r="N39" s="3">
        <v>716.67519600000003</v>
      </c>
      <c r="O39" s="3">
        <v>1105.7336090000001</v>
      </c>
      <c r="P39" s="3">
        <v>205.46</v>
      </c>
    </row>
    <row r="40" spans="12:16" x14ac:dyDescent="0.25">
      <c r="L40">
        <v>2007</v>
      </c>
      <c r="M40" s="3">
        <f t="shared" ref="M40:M45" si="8">SUM(N40:P40)</f>
        <v>1587.517662</v>
      </c>
      <c r="N40" s="3">
        <v>466.34538900000001</v>
      </c>
      <c r="O40" s="3">
        <v>912.61227299999996</v>
      </c>
      <c r="P40" s="3">
        <v>208.56</v>
      </c>
    </row>
    <row r="41" spans="12:16" x14ac:dyDescent="0.25">
      <c r="L41">
        <v>2008</v>
      </c>
      <c r="M41" s="3">
        <f t="shared" si="8"/>
        <v>1325.5823070000001</v>
      </c>
      <c r="N41" s="3">
        <v>410.323669</v>
      </c>
      <c r="O41" s="3">
        <v>775.10863800000004</v>
      </c>
      <c r="P41" s="3">
        <v>140.15</v>
      </c>
    </row>
    <row r="42" spans="12:16" x14ac:dyDescent="0.25">
      <c r="L42">
        <v>2009</v>
      </c>
      <c r="M42" s="3">
        <f t="shared" si="8"/>
        <v>1953.8174160000001</v>
      </c>
      <c r="N42" s="3">
        <v>509</v>
      </c>
      <c r="O42" s="3">
        <v>1133.5174160000001</v>
      </c>
      <c r="P42" s="3">
        <v>311.3</v>
      </c>
    </row>
    <row r="43" spans="12:16" x14ac:dyDescent="0.25">
      <c r="L43">
        <v>2010</v>
      </c>
      <c r="M43" s="3">
        <f t="shared" si="8"/>
        <v>1613.5173970000001</v>
      </c>
      <c r="N43" s="3">
        <v>520</v>
      </c>
      <c r="O43" s="3">
        <v>900.55739700000004</v>
      </c>
      <c r="P43" s="3">
        <v>192.96</v>
      </c>
    </row>
    <row r="44" spans="12:16" x14ac:dyDescent="0.25">
      <c r="L44">
        <v>2011</v>
      </c>
      <c r="M44" s="3">
        <f t="shared" si="8"/>
        <v>1573.7440000000001</v>
      </c>
      <c r="N44" s="3">
        <v>622.44000000000005</v>
      </c>
      <c r="O44" s="3">
        <v>638.32399999999996</v>
      </c>
      <c r="P44" s="3">
        <v>312.98</v>
      </c>
    </row>
    <row r="45" spans="12:16" x14ac:dyDescent="0.25">
      <c r="L45">
        <v>2012</v>
      </c>
      <c r="M45" s="3">
        <f t="shared" si="8"/>
        <v>1886.1880000000001</v>
      </c>
      <c r="N45" s="3">
        <v>781</v>
      </c>
      <c r="O45" s="3">
        <v>906</v>
      </c>
      <c r="P45" s="3">
        <v>199.18799999999999</v>
      </c>
    </row>
  </sheetData>
  <pageMargins left="0.7" right="0.7" top="0.75" bottom="0.75" header="0.3" footer="0.3"/>
  <ignoredErrors>
    <ignoredError sqref="F2:F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7"/>
  <sheetViews>
    <sheetView topLeftCell="A33" workbookViewId="0">
      <selection activeCell="AQ46" sqref="G34:AQ46"/>
    </sheetView>
  </sheetViews>
  <sheetFormatPr defaultRowHeight="15" x14ac:dyDescent="0.25"/>
  <cols>
    <col min="9" max="10" width="10.5703125" bestFit="1" customWidth="1"/>
    <col min="11" max="16" width="9.7109375" bestFit="1" customWidth="1"/>
    <col min="17" max="19" width="12.140625" bestFit="1" customWidth="1"/>
    <col min="21" max="21" width="11.5703125" bestFit="1" customWidth="1"/>
    <col min="22" max="22" width="10.5703125" bestFit="1" customWidth="1"/>
    <col min="23" max="23" width="9.5703125" bestFit="1" customWidth="1"/>
    <col min="24" max="31" width="9.28515625" bestFit="1" customWidth="1"/>
    <col min="33" max="34" width="9.28515625" bestFit="1" customWidth="1"/>
    <col min="35" max="35" width="9.5703125" bestFit="1" customWidth="1"/>
    <col min="36" max="36" width="10.5703125" bestFit="1" customWidth="1"/>
    <col min="37" max="37" width="9.5703125" bestFit="1" customWidth="1"/>
    <col min="38" max="43" width="9.28515625" bestFit="1" customWidth="1"/>
  </cols>
  <sheetData>
    <row r="1" spans="1:43" x14ac:dyDescent="0.25">
      <c r="H1" t="s">
        <v>69</v>
      </c>
      <c r="I1">
        <v>0.29178610383441267</v>
      </c>
      <c r="J1">
        <v>0.61821758747678801</v>
      </c>
      <c r="K1" s="4">
        <v>8.340849641416663E-2</v>
      </c>
      <c r="L1" s="4">
        <v>6.0323143906505826E-3</v>
      </c>
      <c r="M1" s="4">
        <v>7.2081204483867342E-5</v>
      </c>
      <c r="N1" s="4">
        <v>1.0813833153196421E-4</v>
      </c>
      <c r="O1" s="4">
        <v>3.7527834796621443E-4</v>
      </c>
      <c r="P1" s="4">
        <v>9.9999999999999995E-7</v>
      </c>
      <c r="Q1" s="4">
        <v>9.9999999999999995E-7</v>
      </c>
      <c r="R1" s="4">
        <v>9.9999999999999995E-7</v>
      </c>
      <c r="S1" s="4">
        <v>9.9999999999999995E-7</v>
      </c>
      <c r="T1" t="s">
        <v>74</v>
      </c>
      <c r="U1">
        <v>0.43519021194246177</v>
      </c>
      <c r="V1">
        <v>0.48911367997534727</v>
      </c>
      <c r="W1" s="4">
        <v>6.8298468184181324E-2</v>
      </c>
      <c r="X1" s="4">
        <v>7.177090922500305E-3</v>
      </c>
      <c r="Y1" s="4">
        <v>8.3938926835676344E-5</v>
      </c>
      <c r="Z1" s="4">
        <v>6.830502433684213E-5</v>
      </c>
      <c r="AA1" s="4">
        <v>6.830502433684213E-5</v>
      </c>
      <c r="AB1" s="4">
        <v>9.9999999999999995E-7</v>
      </c>
      <c r="AC1" s="4">
        <v>9.9999999999999995E-7</v>
      </c>
      <c r="AD1" s="4">
        <v>9.9999999999999995E-7</v>
      </c>
      <c r="AE1" s="4">
        <v>9.9999999999999995E-7</v>
      </c>
      <c r="AF1" t="s">
        <v>75</v>
      </c>
      <c r="AG1">
        <v>0</v>
      </c>
      <c r="AH1">
        <v>0</v>
      </c>
      <c r="AI1">
        <v>0.13800000000000001</v>
      </c>
      <c r="AJ1">
        <v>0.78599999999999992</v>
      </c>
      <c r="AK1">
        <v>5.0999999999999997E-2</v>
      </c>
      <c r="AL1">
        <v>1.1000000000000001E-2</v>
      </c>
      <c r="AM1">
        <v>6.9999999999999993E-3</v>
      </c>
      <c r="AN1">
        <v>5.0000000000000001E-3</v>
      </c>
      <c r="AO1">
        <v>2E-3</v>
      </c>
      <c r="AP1">
        <v>1E-4</v>
      </c>
      <c r="AQ1">
        <v>1E-4</v>
      </c>
    </row>
    <row r="2" spans="1:43" x14ac:dyDescent="0.25">
      <c r="C2" t="s">
        <v>36</v>
      </c>
      <c r="D2" t="s">
        <v>72</v>
      </c>
      <c r="E2" t="s">
        <v>73</v>
      </c>
      <c r="I2">
        <v>2.4E-2</v>
      </c>
      <c r="J2">
        <v>0.104</v>
      </c>
      <c r="K2">
        <v>0.20699999999999999</v>
      </c>
      <c r="L2">
        <v>0.30399999999999999</v>
      </c>
      <c r="M2">
        <v>0.38</v>
      </c>
      <c r="N2">
        <v>0.46</v>
      </c>
      <c r="O2">
        <v>0.5</v>
      </c>
      <c r="P2">
        <v>0.54</v>
      </c>
      <c r="Q2">
        <v>0.56000000000000005</v>
      </c>
      <c r="R2">
        <v>0.6</v>
      </c>
      <c r="S2">
        <v>0.62</v>
      </c>
      <c r="U2">
        <v>2.4E-2</v>
      </c>
      <c r="V2">
        <v>0.104</v>
      </c>
      <c r="W2">
        <v>0.20699999999999999</v>
      </c>
      <c r="X2">
        <v>0.30399999999999999</v>
      </c>
      <c r="Y2">
        <v>0.38</v>
      </c>
      <c r="Z2">
        <v>0.46</v>
      </c>
      <c r="AA2">
        <v>0.5</v>
      </c>
      <c r="AB2">
        <v>0.54</v>
      </c>
      <c r="AC2">
        <v>0.56000000000000005</v>
      </c>
      <c r="AD2">
        <v>0.6</v>
      </c>
      <c r="AE2">
        <v>0.62</v>
      </c>
      <c r="AG2">
        <v>2.4E-2</v>
      </c>
      <c r="AH2">
        <v>0.104</v>
      </c>
      <c r="AI2">
        <v>0.20699999999999999</v>
      </c>
      <c r="AJ2">
        <v>0.30399999999999999</v>
      </c>
      <c r="AK2">
        <v>0.38</v>
      </c>
      <c r="AL2">
        <v>0.46</v>
      </c>
      <c r="AM2">
        <v>0.5</v>
      </c>
      <c r="AN2">
        <v>0.54</v>
      </c>
      <c r="AO2">
        <v>0.56000000000000005</v>
      </c>
      <c r="AP2">
        <v>0.6</v>
      </c>
      <c r="AQ2">
        <v>0.62</v>
      </c>
    </row>
    <row r="3" spans="1:43" x14ac:dyDescent="0.25">
      <c r="C3">
        <v>0.33558339868911957</v>
      </c>
      <c r="D3">
        <v>0.5327282395435452</v>
      </c>
      <c r="E3">
        <v>0.13168836176733528</v>
      </c>
      <c r="I3">
        <v>0</v>
      </c>
      <c r="J3">
        <v>1</v>
      </c>
      <c r="K3">
        <v>2</v>
      </c>
      <c r="L3">
        <v>3</v>
      </c>
      <c r="M3">
        <v>4</v>
      </c>
      <c r="N3">
        <v>5</v>
      </c>
      <c r="O3">
        <v>6</v>
      </c>
      <c r="P3">
        <v>7</v>
      </c>
      <c r="Q3">
        <v>8</v>
      </c>
      <c r="R3">
        <v>9</v>
      </c>
      <c r="S3">
        <v>10</v>
      </c>
      <c r="U3">
        <v>0</v>
      </c>
      <c r="V3">
        <v>1</v>
      </c>
      <c r="W3">
        <v>2</v>
      </c>
      <c r="X3">
        <v>3</v>
      </c>
      <c r="Y3">
        <v>4</v>
      </c>
      <c r="Z3">
        <v>5</v>
      </c>
      <c r="AA3">
        <v>6</v>
      </c>
      <c r="AB3">
        <v>7</v>
      </c>
      <c r="AC3">
        <v>8</v>
      </c>
      <c r="AD3">
        <v>9</v>
      </c>
      <c r="AE3">
        <v>10</v>
      </c>
      <c r="AG3">
        <v>0</v>
      </c>
      <c r="AH3">
        <v>1</v>
      </c>
      <c r="AI3">
        <v>2</v>
      </c>
      <c r="AJ3">
        <v>3</v>
      </c>
      <c r="AK3">
        <v>4</v>
      </c>
      <c r="AL3">
        <v>5</v>
      </c>
      <c r="AM3">
        <v>6</v>
      </c>
      <c r="AN3">
        <v>7</v>
      </c>
      <c r="AO3">
        <v>8</v>
      </c>
      <c r="AP3">
        <v>9</v>
      </c>
      <c r="AQ3">
        <v>10</v>
      </c>
    </row>
    <row r="4" spans="1:43" x14ac:dyDescent="0.25">
      <c r="A4">
        <v>1970</v>
      </c>
      <c r="B4">
        <v>1611</v>
      </c>
      <c r="C4" s="2">
        <v>540.6248552881716</v>
      </c>
      <c r="D4" s="2">
        <v>858.22519390465129</v>
      </c>
      <c r="E4" s="2">
        <v>212.14995080717713</v>
      </c>
      <c r="F4" s="2"/>
      <c r="G4" s="2"/>
    </row>
    <row r="5" spans="1:43" x14ac:dyDescent="0.25">
      <c r="A5">
        <v>1971</v>
      </c>
      <c r="B5">
        <v>1358</v>
      </c>
      <c r="C5" s="2">
        <v>455.72225541982436</v>
      </c>
      <c r="D5" s="2">
        <v>723.44494930013434</v>
      </c>
      <c r="E5" s="2">
        <v>178.83279528004132</v>
      </c>
      <c r="F5" s="2"/>
      <c r="G5" s="2"/>
    </row>
    <row r="6" spans="1:43" x14ac:dyDescent="0.25">
      <c r="A6">
        <v>1972</v>
      </c>
      <c r="B6">
        <v>1482</v>
      </c>
      <c r="C6" s="2">
        <v>497.33459685727519</v>
      </c>
      <c r="D6" s="2">
        <v>789.50325100353393</v>
      </c>
      <c r="E6" s="2">
        <v>195.16215213919088</v>
      </c>
      <c r="F6" s="2"/>
      <c r="G6" s="2"/>
    </row>
    <row r="7" spans="1:43" x14ac:dyDescent="0.25">
      <c r="A7">
        <v>1973</v>
      </c>
      <c r="B7">
        <v>1525</v>
      </c>
      <c r="C7" s="2">
        <v>511.76468300090733</v>
      </c>
      <c r="D7" s="2">
        <v>812.41056530390642</v>
      </c>
      <c r="E7" s="2">
        <v>200.82475169518631</v>
      </c>
      <c r="F7" s="2"/>
      <c r="G7" s="2"/>
    </row>
    <row r="8" spans="1:43" x14ac:dyDescent="0.25">
      <c r="A8">
        <v>1974</v>
      </c>
      <c r="B8">
        <v>1687</v>
      </c>
      <c r="C8" s="2">
        <v>566.12919358854469</v>
      </c>
      <c r="D8" s="2">
        <v>898.71254010996074</v>
      </c>
      <c r="E8" s="2">
        <v>222.15826630149462</v>
      </c>
      <c r="F8" s="2"/>
      <c r="G8" s="2"/>
    </row>
    <row r="9" spans="1:43" x14ac:dyDescent="0.25">
      <c r="A9">
        <v>1975</v>
      </c>
      <c r="B9">
        <v>1574</v>
      </c>
      <c r="C9" s="2">
        <v>528.20826953667415</v>
      </c>
      <c r="D9" s="2">
        <v>838.5142490415401</v>
      </c>
      <c r="E9" s="2">
        <v>207.27748142178572</v>
      </c>
      <c r="F9" s="2"/>
      <c r="G9" s="2"/>
    </row>
    <row r="10" spans="1:43" x14ac:dyDescent="0.25">
      <c r="A10">
        <v>1976</v>
      </c>
      <c r="B10">
        <v>1929</v>
      </c>
      <c r="C10" s="2">
        <v>647.34037607131165</v>
      </c>
      <c r="D10" s="2">
        <v>1027.6327740794986</v>
      </c>
      <c r="E10" s="2">
        <v>254.02684984918977</v>
      </c>
      <c r="F10" s="2"/>
      <c r="G10" s="2"/>
    </row>
    <row r="11" spans="1:43" x14ac:dyDescent="0.25">
      <c r="A11">
        <v>1977</v>
      </c>
      <c r="B11">
        <v>2188</v>
      </c>
      <c r="C11" s="2">
        <v>734.25647633179358</v>
      </c>
      <c r="D11" s="2">
        <v>1165.6093881212769</v>
      </c>
      <c r="E11" s="2">
        <v>288.1341355469296</v>
      </c>
      <c r="F11" s="2"/>
      <c r="G11" s="2"/>
    </row>
    <row r="12" spans="1:43" x14ac:dyDescent="0.25">
      <c r="A12">
        <v>1978</v>
      </c>
      <c r="B12">
        <v>1866</v>
      </c>
      <c r="C12" s="2">
        <v>626.19862195389715</v>
      </c>
      <c r="D12" s="2">
        <v>994.0708949882553</v>
      </c>
      <c r="E12" s="2">
        <v>245.73048305784764</v>
      </c>
      <c r="F12" s="2"/>
      <c r="G12" s="2"/>
    </row>
    <row r="13" spans="1:43" x14ac:dyDescent="0.25">
      <c r="A13">
        <v>1979</v>
      </c>
      <c r="B13">
        <v>2491</v>
      </c>
      <c r="C13" s="2">
        <v>835.93824613459685</v>
      </c>
      <c r="D13" s="2">
        <v>1327.0260447029711</v>
      </c>
      <c r="E13" s="2">
        <v>328.03570916243217</v>
      </c>
      <c r="F13" s="2"/>
      <c r="G13" s="2"/>
    </row>
    <row r="14" spans="1:43" x14ac:dyDescent="0.25">
      <c r="A14">
        <v>1980</v>
      </c>
      <c r="B14">
        <v>1927</v>
      </c>
      <c r="C14" s="2">
        <v>646.66920927393346</v>
      </c>
      <c r="D14" s="2">
        <v>1026.5673176004116</v>
      </c>
      <c r="E14" s="2">
        <v>253.76347312565508</v>
      </c>
      <c r="F14" s="2"/>
      <c r="G14" s="2"/>
    </row>
    <row r="15" spans="1:43" x14ac:dyDescent="0.25">
      <c r="A15">
        <v>1981</v>
      </c>
      <c r="B15">
        <v>968</v>
      </c>
      <c r="C15" s="2">
        <v>324.84472993106772</v>
      </c>
      <c r="D15" s="2">
        <v>515.68093587815179</v>
      </c>
      <c r="E15" s="2">
        <v>127.47433419078055</v>
      </c>
      <c r="F15" s="2"/>
      <c r="G15" s="2"/>
    </row>
    <row r="16" spans="1:43" x14ac:dyDescent="0.25">
      <c r="A16">
        <v>1982</v>
      </c>
      <c r="B16">
        <v>1046</v>
      </c>
      <c r="C16" s="2">
        <v>351.02023502881906</v>
      </c>
      <c r="D16" s="2">
        <v>557.2337385625483</v>
      </c>
      <c r="E16" s="2">
        <v>137.7460264086327</v>
      </c>
      <c r="F16" s="2"/>
      <c r="G16" s="2"/>
    </row>
    <row r="17" spans="1:7" x14ac:dyDescent="0.25">
      <c r="A17">
        <v>1983</v>
      </c>
      <c r="B17">
        <v>1424</v>
      </c>
      <c r="C17" s="2">
        <v>477.87075973330627</v>
      </c>
      <c r="D17" s="2">
        <v>758.60501311000837</v>
      </c>
      <c r="E17" s="2">
        <v>187.52422715668544</v>
      </c>
      <c r="F17" s="2"/>
      <c r="G17" s="2"/>
    </row>
    <row r="18" spans="1:7" x14ac:dyDescent="0.25">
      <c r="A18">
        <v>1984</v>
      </c>
      <c r="B18">
        <v>1221</v>
      </c>
      <c r="C18" s="2">
        <v>409.74732979941501</v>
      </c>
      <c r="D18" s="2">
        <v>650.46118048266874</v>
      </c>
      <c r="E18" s="2">
        <v>160.79148971791639</v>
      </c>
      <c r="F18" s="2"/>
      <c r="G18" s="2"/>
    </row>
    <row r="19" spans="1:7" x14ac:dyDescent="0.25">
      <c r="A19">
        <v>1985</v>
      </c>
      <c r="B19">
        <v>1334</v>
      </c>
      <c r="C19" s="2">
        <v>447.6682538512855</v>
      </c>
      <c r="D19" s="2">
        <v>710.65947155108927</v>
      </c>
      <c r="E19" s="2">
        <v>175.67227459762526</v>
      </c>
      <c r="F19" s="2"/>
      <c r="G19" s="2"/>
    </row>
    <row r="20" spans="1:7" x14ac:dyDescent="0.25">
      <c r="A20">
        <v>1986</v>
      </c>
      <c r="B20">
        <v>1372</v>
      </c>
      <c r="C20" s="2">
        <v>460.42042300147205</v>
      </c>
      <c r="D20" s="2">
        <v>730.90314465374399</v>
      </c>
      <c r="E20" s="2">
        <v>180.67643234478402</v>
      </c>
      <c r="F20" s="2"/>
      <c r="G20" s="2"/>
    </row>
    <row r="21" spans="1:7" x14ac:dyDescent="0.25">
      <c r="A21">
        <v>1987</v>
      </c>
      <c r="B21">
        <v>2287</v>
      </c>
      <c r="C21" s="2">
        <v>767.47923280201644</v>
      </c>
      <c r="D21" s="2">
        <v>1218.349483836088</v>
      </c>
      <c r="E21" s="2">
        <v>301.1712833618958</v>
      </c>
      <c r="F21" s="2"/>
      <c r="G21" s="2"/>
    </row>
    <row r="22" spans="1:7" x14ac:dyDescent="0.25">
      <c r="A22">
        <v>1988</v>
      </c>
      <c r="B22">
        <v>1720</v>
      </c>
      <c r="C22" s="2">
        <v>577.20344574528565</v>
      </c>
      <c r="D22" s="2">
        <v>916.2925720148977</v>
      </c>
      <c r="E22" s="2">
        <v>226.50398223981668</v>
      </c>
      <c r="F22" s="2"/>
      <c r="G22" s="2"/>
    </row>
    <row r="23" spans="1:7" x14ac:dyDescent="0.25">
      <c r="A23">
        <v>1989</v>
      </c>
      <c r="B23">
        <v>1629</v>
      </c>
      <c r="C23" s="2">
        <v>546.66535646457578</v>
      </c>
      <c r="D23" s="2">
        <v>867.81430221643518</v>
      </c>
      <c r="E23" s="2">
        <v>214.52034131898918</v>
      </c>
      <c r="F23" s="2"/>
      <c r="G23" s="2"/>
    </row>
    <row r="24" spans="1:7" x14ac:dyDescent="0.25">
      <c r="A24">
        <v>1990</v>
      </c>
      <c r="B24">
        <v>1065</v>
      </c>
      <c r="C24" s="2">
        <v>357.39631960391233</v>
      </c>
      <c r="D24" s="2">
        <v>567.3555751138756</v>
      </c>
      <c r="E24" s="2">
        <v>140.24810528221207</v>
      </c>
      <c r="F24" s="2"/>
      <c r="G24" s="2"/>
    </row>
    <row r="25" spans="1:7" x14ac:dyDescent="0.25">
      <c r="A25">
        <v>1991</v>
      </c>
      <c r="B25">
        <v>1015</v>
      </c>
      <c r="C25" s="2">
        <v>340.61714966945635</v>
      </c>
      <c r="D25" s="2">
        <v>540.7191631366984</v>
      </c>
      <c r="E25" s="2">
        <v>133.66368719384531</v>
      </c>
      <c r="F25" s="2"/>
      <c r="G25" s="2"/>
    </row>
    <row r="26" spans="1:7" x14ac:dyDescent="0.25">
      <c r="A26">
        <v>1992</v>
      </c>
      <c r="B26">
        <v>1640</v>
      </c>
      <c r="C26" s="2">
        <v>550.35677385015606</v>
      </c>
      <c r="D26" s="2">
        <v>873.67431285141413</v>
      </c>
      <c r="E26" s="2">
        <v>215.96891329842987</v>
      </c>
      <c r="F26" s="2"/>
      <c r="G26" s="2"/>
    </row>
    <row r="27" spans="1:7" x14ac:dyDescent="0.25">
      <c r="A27">
        <v>1993</v>
      </c>
      <c r="B27">
        <v>1744</v>
      </c>
      <c r="C27" s="2">
        <v>585.25744731382451</v>
      </c>
      <c r="D27" s="2">
        <v>929.07804976394289</v>
      </c>
      <c r="E27" s="2">
        <v>229.66450292223274</v>
      </c>
      <c r="F27" s="2"/>
      <c r="G27" s="2"/>
    </row>
    <row r="28" spans="1:7" x14ac:dyDescent="0.25">
      <c r="A28">
        <v>1994</v>
      </c>
      <c r="B28">
        <v>1983</v>
      </c>
      <c r="C28" s="2">
        <v>665.46187960052407</v>
      </c>
      <c r="D28" s="2">
        <v>1056.4000990148502</v>
      </c>
      <c r="E28" s="2">
        <v>261.13802138462586</v>
      </c>
      <c r="F28" s="2"/>
      <c r="G28" s="2"/>
    </row>
    <row r="29" spans="1:7" x14ac:dyDescent="0.25">
      <c r="A29">
        <v>1995</v>
      </c>
      <c r="B29">
        <v>1701</v>
      </c>
      <c r="C29" s="2">
        <v>570.82736117019238</v>
      </c>
      <c r="D29" s="2">
        <v>906.1707354635704</v>
      </c>
      <c r="E29" s="2">
        <v>224.00190336623731</v>
      </c>
      <c r="F29" s="2"/>
      <c r="G29" s="2"/>
    </row>
    <row r="30" spans="1:7" x14ac:dyDescent="0.25">
      <c r="A30">
        <v>1996</v>
      </c>
      <c r="B30">
        <v>1053</v>
      </c>
      <c r="C30" s="2">
        <v>353.3693188196429</v>
      </c>
      <c r="D30" s="2">
        <v>560.96283623935312</v>
      </c>
      <c r="E30" s="2">
        <v>138.66784494100406</v>
      </c>
      <c r="F30" s="2"/>
      <c r="G30" s="2"/>
    </row>
    <row r="31" spans="1:7" x14ac:dyDescent="0.25">
      <c r="A31">
        <v>1997</v>
      </c>
      <c r="B31">
        <v>1079</v>
      </c>
      <c r="C31" s="2">
        <v>362.09448718556001</v>
      </c>
      <c r="D31" s="2">
        <v>574.81377046748526</v>
      </c>
      <c r="E31" s="2">
        <v>142.09174234695476</v>
      </c>
      <c r="F31" s="2"/>
      <c r="G31" s="2"/>
    </row>
    <row r="32" spans="1:7" x14ac:dyDescent="0.25">
      <c r="A32">
        <v>1998</v>
      </c>
      <c r="B32">
        <v>1021</v>
      </c>
      <c r="C32" s="2">
        <v>342.6306500615911</v>
      </c>
      <c r="D32" s="2">
        <v>543.91553257395969</v>
      </c>
      <c r="E32" s="2">
        <v>134.45381736444932</v>
      </c>
      <c r="F32" s="2"/>
      <c r="G32" s="2"/>
    </row>
    <row r="33" spans="1:43" x14ac:dyDescent="0.25">
      <c r="A33">
        <v>1999</v>
      </c>
      <c r="B33">
        <v>1103</v>
      </c>
      <c r="C33" s="2">
        <v>370.14848875409888</v>
      </c>
      <c r="D33" s="2">
        <v>587.59924821653033</v>
      </c>
      <c r="E33" s="2">
        <v>145.25226302937082</v>
      </c>
      <c r="F33" s="2"/>
      <c r="G33" s="2"/>
    </row>
    <row r="34" spans="1:43" x14ac:dyDescent="0.25">
      <c r="A34">
        <v>2000</v>
      </c>
      <c r="B34">
        <v>1174</v>
      </c>
      <c r="C34" s="2">
        <v>393.97491006102638</v>
      </c>
      <c r="D34" s="2">
        <v>625.42295322412201</v>
      </c>
      <c r="E34" s="2">
        <v>154.60213671485161</v>
      </c>
      <c r="F34" s="2"/>
      <c r="G34">
        <v>2000</v>
      </c>
      <c r="H34" t="s">
        <v>69</v>
      </c>
      <c r="I34" s="1">
        <f t="shared" ref="I34:S41" si="0">($C34*I$1)/I$2</f>
        <v>4789.8501673008341</v>
      </c>
      <c r="J34" s="1">
        <f t="shared" si="0"/>
        <v>2341.9444079260797</v>
      </c>
      <c r="K34" s="1">
        <f t="shared" si="0"/>
        <v>158.74809117438039</v>
      </c>
      <c r="L34" s="1">
        <f t="shared" si="0"/>
        <v>7.8176990773565738</v>
      </c>
      <c r="M34" s="1">
        <f t="shared" si="0"/>
        <v>7.4732068562163384E-2</v>
      </c>
      <c r="N34" s="1">
        <f t="shared" si="0"/>
        <v>9.2616933564032722E-2</v>
      </c>
      <c r="O34" s="1">
        <f t="shared" si="0"/>
        <v>0.29570050677567977</v>
      </c>
      <c r="P34" s="1">
        <f t="shared" si="0"/>
        <v>7.295831667796784E-4</v>
      </c>
      <c r="Q34" s="1">
        <f t="shared" si="0"/>
        <v>7.0352662510897565E-4</v>
      </c>
      <c r="R34" s="1">
        <f t="shared" si="0"/>
        <v>6.5662485010171067E-4</v>
      </c>
      <c r="S34" s="1">
        <f t="shared" si="0"/>
        <v>6.3544340332423606E-4</v>
      </c>
      <c r="T34" s="1" t="s">
        <v>74</v>
      </c>
      <c r="U34" s="1">
        <f>($D34*U$1)/U$2</f>
        <v>11340.747815303585</v>
      </c>
      <c r="V34" s="1">
        <f t="shared" ref="V34:AE46" si="1">($D34*V$1)/V$2</f>
        <v>2941.3742518509594</v>
      </c>
      <c r="W34" s="1">
        <f t="shared" si="1"/>
        <v>206.35473271707454</v>
      </c>
      <c r="X34" s="1">
        <f t="shared" si="1"/>
        <v>14.765517764171641</v>
      </c>
      <c r="Y34" s="1">
        <f t="shared" si="1"/>
        <v>0.13815087240008475</v>
      </c>
      <c r="Z34" s="1">
        <f t="shared" si="1"/>
        <v>9.2868543566942019E-2</v>
      </c>
      <c r="AA34" s="1">
        <f t="shared" si="1"/>
        <v>8.5439060081586665E-2</v>
      </c>
      <c r="AB34" s="1">
        <f t="shared" si="1"/>
        <v>1.1581906541187443E-3</v>
      </c>
      <c r="AC34" s="1">
        <f t="shared" si="1"/>
        <v>1.116826702185932E-3</v>
      </c>
      <c r="AD34" s="1">
        <f t="shared" si="1"/>
        <v>1.04237158870687E-3</v>
      </c>
      <c r="AE34" s="1">
        <f>($D34*AE$1)/AE$2</f>
        <v>1.0087466987485838E-3</v>
      </c>
      <c r="AF34" s="1" t="s">
        <v>62</v>
      </c>
      <c r="AG34" s="1">
        <f>($E34*AG$1)/AG$2</f>
        <v>0</v>
      </c>
      <c r="AH34" s="1">
        <f t="shared" ref="AH34:AQ46" si="2">($E34*AH$1)/AH$2</f>
        <v>0</v>
      </c>
      <c r="AI34" s="1">
        <f t="shared" si="2"/>
        <v>103.06809114323441</v>
      </c>
      <c r="AJ34" s="1">
        <f t="shared" si="2"/>
        <v>399.72789295353078</v>
      </c>
      <c r="AK34" s="1">
        <f t="shared" si="2"/>
        <v>20.749234138045871</v>
      </c>
      <c r="AL34" s="1">
        <f t="shared" si="2"/>
        <v>3.6970076170942781</v>
      </c>
      <c r="AM34" s="1">
        <f t="shared" si="2"/>
        <v>2.1644299140079224</v>
      </c>
      <c r="AN34" s="1">
        <f t="shared" si="2"/>
        <v>1.4315012658782555</v>
      </c>
      <c r="AO34" s="1">
        <f t="shared" si="2"/>
        <v>0.55215048826732716</v>
      </c>
      <c r="AP34" s="1">
        <f t="shared" si="2"/>
        <v>2.5767022785808603E-2</v>
      </c>
      <c r="AQ34" s="1">
        <f t="shared" si="2"/>
        <v>2.4935828502395421E-2</v>
      </c>
    </row>
    <row r="35" spans="1:43" x14ac:dyDescent="0.25">
      <c r="A35">
        <v>2001</v>
      </c>
      <c r="B35">
        <v>1445</v>
      </c>
      <c r="C35" s="2">
        <v>484.91801110577779</v>
      </c>
      <c r="D35" s="2">
        <v>769.79230614042285</v>
      </c>
      <c r="E35" s="2">
        <v>190.2896827537995</v>
      </c>
      <c r="F35" s="2"/>
      <c r="G35">
        <v>2001</v>
      </c>
      <c r="H35" t="s">
        <v>69</v>
      </c>
      <c r="I35" s="1">
        <f t="shared" si="0"/>
        <v>5895.5140474869731</v>
      </c>
      <c r="J35" s="1">
        <f t="shared" si="0"/>
        <v>2882.5465668255406</v>
      </c>
      <c r="K35" s="1">
        <f t="shared" si="0"/>
        <v>195.39266758686512</v>
      </c>
      <c r="L35" s="1">
        <f t="shared" si="0"/>
        <v>9.6222957127600068</v>
      </c>
      <c r="M35" s="1">
        <f t="shared" si="0"/>
        <v>9.1982827148489002E-2</v>
      </c>
      <c r="N35" s="1">
        <f t="shared" si="0"/>
        <v>0.11399614054516803</v>
      </c>
      <c r="O35" s="1">
        <f t="shared" si="0"/>
        <v>0.36395846021367745</v>
      </c>
      <c r="P35" s="1">
        <f t="shared" si="0"/>
        <v>8.9799631686255136E-4</v>
      </c>
      <c r="Q35" s="1">
        <f t="shared" si="0"/>
        <v>8.6592501983174597E-4</v>
      </c>
      <c r="R35" s="1">
        <f t="shared" si="0"/>
        <v>8.081966851762963E-4</v>
      </c>
      <c r="S35" s="1">
        <f t="shared" si="0"/>
        <v>7.8212582436415772E-4</v>
      </c>
      <c r="T35" s="1" t="s">
        <v>74</v>
      </c>
      <c r="U35" s="1">
        <f t="shared" ref="U35:U39" si="3">($D35*U$1)/U$2</f>
        <v>13958.586535871958</v>
      </c>
      <c r="V35" s="1">
        <f t="shared" si="1"/>
        <v>3620.3456507024171</v>
      </c>
      <c r="W35" s="1">
        <f t="shared" si="1"/>
        <v>253.98857647033449</v>
      </c>
      <c r="X35" s="1">
        <f t="shared" si="1"/>
        <v>18.173912409904624</v>
      </c>
      <c r="Y35" s="1">
        <f t="shared" si="1"/>
        <v>0.17004089490470398</v>
      </c>
      <c r="Z35" s="1">
        <f t="shared" si="1"/>
        <v>0.11430583088094654</v>
      </c>
      <c r="AA35" s="1">
        <f t="shared" si="1"/>
        <v>0.10516136441047082</v>
      </c>
      <c r="AB35" s="1">
        <f t="shared" si="1"/>
        <v>1.4255413076674497E-3</v>
      </c>
      <c r="AC35" s="1">
        <f t="shared" si="1"/>
        <v>1.3746291181078979E-3</v>
      </c>
      <c r="AD35" s="1">
        <f t="shared" si="1"/>
        <v>1.2829871769007048E-3</v>
      </c>
      <c r="AE35" s="1">
        <f t="shared" si="1"/>
        <v>1.2416004937748756E-3</v>
      </c>
      <c r="AF35" s="1" t="s">
        <v>62</v>
      </c>
      <c r="AG35" s="1">
        <f t="shared" ref="AG35:AG46" si="4">($E35*AG$1)/AG$2</f>
        <v>0</v>
      </c>
      <c r="AH35" s="1">
        <f t="shared" si="2"/>
        <v>0</v>
      </c>
      <c r="AI35" s="1">
        <f t="shared" si="2"/>
        <v>126.85978850253301</v>
      </c>
      <c r="AJ35" s="1">
        <f t="shared" si="2"/>
        <v>491.99898238317894</v>
      </c>
      <c r="AK35" s="1">
        <f t="shared" si="2"/>
        <v>25.538878474852037</v>
      </c>
      <c r="AL35" s="1">
        <f t="shared" si="2"/>
        <v>4.5504054571560753</v>
      </c>
      <c r="AM35" s="1">
        <f t="shared" si="2"/>
        <v>2.6640555585531929</v>
      </c>
      <c r="AN35" s="1">
        <f t="shared" si="2"/>
        <v>1.7619415069796249</v>
      </c>
      <c r="AO35" s="1">
        <f t="shared" si="2"/>
        <v>0.67960600983499819</v>
      </c>
      <c r="AP35" s="1">
        <f t="shared" si="2"/>
        <v>3.1714947125633254E-2</v>
      </c>
      <c r="AQ35" s="1">
        <f t="shared" si="2"/>
        <v>3.0691884315128953E-2</v>
      </c>
    </row>
    <row r="36" spans="1:43" x14ac:dyDescent="0.25">
      <c r="A36">
        <v>2002</v>
      </c>
      <c r="B36">
        <v>1666</v>
      </c>
      <c r="C36" s="2">
        <v>559.08194221607323</v>
      </c>
      <c r="D36" s="2">
        <v>887.52524707954626</v>
      </c>
      <c r="E36" s="2">
        <v>219.39281070438059</v>
      </c>
      <c r="F36" s="2"/>
      <c r="G36">
        <v>2002</v>
      </c>
      <c r="H36" t="s">
        <v>69</v>
      </c>
      <c r="I36" s="1">
        <f t="shared" si="0"/>
        <v>6797.1809018085105</v>
      </c>
      <c r="J36" s="1">
        <f t="shared" si="0"/>
        <v>3323.4066299870942</v>
      </c>
      <c r="K36" s="1">
        <f t="shared" si="0"/>
        <v>225.27625204132687</v>
      </c>
      <c r="L36" s="1">
        <f t="shared" si="0"/>
        <v>11.09394093941742</v>
      </c>
      <c r="M36" s="1">
        <f t="shared" si="0"/>
        <v>0.10605078894766967</v>
      </c>
      <c r="N36" s="1">
        <f t="shared" si="0"/>
        <v>0.13143084439325256</v>
      </c>
      <c r="O36" s="1">
        <f t="shared" si="0"/>
        <v>0.41962269530518104</v>
      </c>
      <c r="P36" s="1">
        <f t="shared" si="0"/>
        <v>1.035336930029765E-3</v>
      </c>
      <c r="Q36" s="1">
        <f t="shared" si="0"/>
        <v>9.9836061110013057E-4</v>
      </c>
      <c r="R36" s="1">
        <f t="shared" si="0"/>
        <v>9.3180323702678864E-4</v>
      </c>
      <c r="S36" s="1">
        <f t="shared" si="0"/>
        <v>9.0174506809044064E-4</v>
      </c>
      <c r="T36" s="1" t="s">
        <v>74</v>
      </c>
      <c r="U36" s="1">
        <f t="shared" si="3"/>
        <v>16093.42918253473</v>
      </c>
      <c r="V36" s="1">
        <f t="shared" si="1"/>
        <v>4174.045573751021</v>
      </c>
      <c r="W36" s="1">
        <f t="shared" si="1"/>
        <v>292.83388816579742</v>
      </c>
      <c r="X36" s="1">
        <f t="shared" si="1"/>
        <v>20.953451954948854</v>
      </c>
      <c r="Y36" s="1">
        <f t="shared" si="1"/>
        <v>0.19604714941954107</v>
      </c>
      <c r="Z36" s="1">
        <f t="shared" si="1"/>
        <v>0.13178789913332659</v>
      </c>
      <c r="AA36" s="1">
        <f t="shared" si="1"/>
        <v>0.12124486720266046</v>
      </c>
      <c r="AB36" s="1">
        <f t="shared" si="1"/>
        <v>1.6435652723695298E-3</v>
      </c>
      <c r="AC36" s="1">
        <f t="shared" si="1"/>
        <v>1.5848665126420465E-3</v>
      </c>
      <c r="AD36" s="1">
        <f t="shared" si="1"/>
        <v>1.479208745132577E-3</v>
      </c>
      <c r="AE36" s="1">
        <f t="shared" si="1"/>
        <v>1.4314923339992681E-3</v>
      </c>
      <c r="AF36" s="1" t="s">
        <v>62</v>
      </c>
      <c r="AG36" s="1">
        <f t="shared" si="4"/>
        <v>0</v>
      </c>
      <c r="AH36" s="1">
        <f t="shared" si="2"/>
        <v>0</v>
      </c>
      <c r="AI36" s="1">
        <f t="shared" si="2"/>
        <v>146.26187380292041</v>
      </c>
      <c r="AJ36" s="1">
        <f t="shared" si="2"/>
        <v>567.24588557119455</v>
      </c>
      <c r="AK36" s="1">
        <f t="shared" si="2"/>
        <v>29.444824594535287</v>
      </c>
      <c r="AL36" s="1">
        <f t="shared" si="2"/>
        <v>5.2463498211917106</v>
      </c>
      <c r="AM36" s="1">
        <f t="shared" si="2"/>
        <v>3.0714993498613281</v>
      </c>
      <c r="AN36" s="1">
        <f t="shared" si="2"/>
        <v>2.0314149139294497</v>
      </c>
      <c r="AO36" s="1">
        <f t="shared" si="2"/>
        <v>0.78354575251564496</v>
      </c>
      <c r="AP36" s="1">
        <f t="shared" si="2"/>
        <v>3.6565468450730103E-2</v>
      </c>
      <c r="AQ36" s="1">
        <f t="shared" si="2"/>
        <v>3.5385937210383966E-2</v>
      </c>
    </row>
    <row r="37" spans="1:43" x14ac:dyDescent="0.25">
      <c r="A37">
        <v>2003</v>
      </c>
      <c r="B37">
        <v>2286</v>
      </c>
      <c r="C37" s="2">
        <v>767.14364940332734</v>
      </c>
      <c r="D37" s="2">
        <v>1217.8167555965442</v>
      </c>
      <c r="E37" s="2">
        <v>301.03959500012843</v>
      </c>
      <c r="F37" s="2"/>
      <c r="G37">
        <v>2003</v>
      </c>
      <c r="H37" t="s">
        <v>69</v>
      </c>
      <c r="I37" s="1">
        <f t="shared" si="0"/>
        <v>9326.7440225295632</v>
      </c>
      <c r="J37" s="1">
        <f t="shared" si="0"/>
        <v>4560.2086171371529</v>
      </c>
      <c r="K37" s="1">
        <f t="shared" si="0"/>
        <v>309.11255232081226</v>
      </c>
      <c r="L37" s="1">
        <f t="shared" si="0"/>
        <v>15.222538407868081</v>
      </c>
      <c r="M37" s="1">
        <f t="shared" si="0"/>
        <v>0.14551746910826704</v>
      </c>
      <c r="N37" s="1">
        <f t="shared" si="0"/>
        <v>0.18034268324308245</v>
      </c>
      <c r="O37" s="1">
        <f t="shared" si="0"/>
        <v>0.57578480280170696</v>
      </c>
      <c r="P37" s="1">
        <f t="shared" si="0"/>
        <v>1.4206363877839394E-3</v>
      </c>
      <c r="Q37" s="1">
        <f t="shared" si="0"/>
        <v>1.3698993739345129E-3</v>
      </c>
      <c r="R37" s="1">
        <f t="shared" si="0"/>
        <v>1.2785727490055455E-3</v>
      </c>
      <c r="S37" s="1">
        <f t="shared" si="0"/>
        <v>1.2373284667795601E-3</v>
      </c>
      <c r="T37" s="1" t="s">
        <v>74</v>
      </c>
      <c r="U37" s="1">
        <f t="shared" si="3"/>
        <v>22082.58049896422</v>
      </c>
      <c r="V37" s="1">
        <f t="shared" si="1"/>
        <v>5727.4118737063827</v>
      </c>
      <c r="W37" s="1">
        <f t="shared" si="1"/>
        <v>401.81168568248069</v>
      </c>
      <c r="X37" s="1">
        <f t="shared" si="1"/>
        <v>28.751255203489244</v>
      </c>
      <c r="Y37" s="1">
        <f t="shared" si="1"/>
        <v>0.26900587249283964</v>
      </c>
      <c r="Z37" s="1">
        <f t="shared" si="1"/>
        <v>0.18083261549746971</v>
      </c>
      <c r="AA37" s="1">
        <f t="shared" si="1"/>
        <v>0.16636600625767214</v>
      </c>
      <c r="AB37" s="1">
        <f t="shared" si="1"/>
        <v>2.2552162140676742E-3</v>
      </c>
      <c r="AC37" s="1">
        <f t="shared" si="1"/>
        <v>2.1746727778509715E-3</v>
      </c>
      <c r="AD37" s="1">
        <f t="shared" si="1"/>
        <v>2.0296945926609072E-3</v>
      </c>
      <c r="AE37" s="1">
        <f t="shared" si="1"/>
        <v>1.9642205735428131E-3</v>
      </c>
      <c r="AF37" s="1" t="s">
        <v>62</v>
      </c>
      <c r="AG37" s="1">
        <f t="shared" si="4"/>
        <v>0</v>
      </c>
      <c r="AH37" s="1">
        <f t="shared" si="2"/>
        <v>0</v>
      </c>
      <c r="AI37" s="1">
        <f t="shared" si="2"/>
        <v>200.69306333341899</v>
      </c>
      <c r="AJ37" s="1">
        <f t="shared" si="2"/>
        <v>778.3457949674372</v>
      </c>
      <c r="AK37" s="1">
        <f t="shared" si="2"/>
        <v>40.402682486859341</v>
      </c>
      <c r="AL37" s="1">
        <f t="shared" si="2"/>
        <v>7.1987729239161151</v>
      </c>
      <c r="AM37" s="1">
        <f t="shared" si="2"/>
        <v>4.2145543300017971</v>
      </c>
      <c r="AN37" s="1">
        <f t="shared" si="2"/>
        <v>2.7874036574085963</v>
      </c>
      <c r="AO37" s="1">
        <f t="shared" si="2"/>
        <v>1.0751414107147443</v>
      </c>
      <c r="AP37" s="1">
        <f t="shared" si="2"/>
        <v>5.0173265833354741E-2</v>
      </c>
      <c r="AQ37" s="1">
        <f t="shared" si="2"/>
        <v>4.8554773387117486E-2</v>
      </c>
    </row>
    <row r="38" spans="1:43" x14ac:dyDescent="0.25">
      <c r="A38">
        <v>2004</v>
      </c>
      <c r="B38">
        <v>1722</v>
      </c>
      <c r="C38" s="2">
        <v>577.87461254266395</v>
      </c>
      <c r="D38" s="2">
        <v>917.35802849398488</v>
      </c>
      <c r="E38" s="2">
        <v>226.76735896335137</v>
      </c>
      <c r="F38" s="2"/>
      <c r="G38">
        <v>2004</v>
      </c>
      <c r="H38" t="s">
        <v>69</v>
      </c>
      <c r="I38" s="1">
        <f t="shared" si="0"/>
        <v>7025.6575707768634</v>
      </c>
      <c r="J38" s="1">
        <f t="shared" si="0"/>
        <v>3435.1177772135516</v>
      </c>
      <c r="K38" s="1">
        <f t="shared" si="0"/>
        <v>232.84856303431266</v>
      </c>
      <c r="L38" s="1">
        <f t="shared" si="0"/>
        <v>11.466846517212966</v>
      </c>
      <c r="M38" s="1">
        <f t="shared" si="0"/>
        <v>0.10961552134927204</v>
      </c>
      <c r="N38" s="1">
        <f t="shared" si="0"/>
        <v>0.13584868790226948</v>
      </c>
      <c r="O38" s="1">
        <f t="shared" si="0"/>
        <v>0.43372765985325434</v>
      </c>
      <c r="P38" s="1">
        <f t="shared" si="0"/>
        <v>1.0701381713753035E-3</v>
      </c>
      <c r="Q38" s="1">
        <f t="shared" si="0"/>
        <v>1.0319189509690428E-3</v>
      </c>
      <c r="R38" s="1">
        <f t="shared" si="0"/>
        <v>9.6312435423777333E-4</v>
      </c>
      <c r="S38" s="1">
        <f t="shared" si="0"/>
        <v>9.3205582668171613E-4</v>
      </c>
      <c r="T38" s="1" t="s">
        <v>74</v>
      </c>
      <c r="U38" s="1">
        <f t="shared" si="3"/>
        <v>16634.384785309008</v>
      </c>
      <c r="V38" s="1">
        <f t="shared" si="1"/>
        <v>4314.3496266502152</v>
      </c>
      <c r="W38" s="1">
        <f t="shared" si="1"/>
        <v>302.67704407053009</v>
      </c>
      <c r="X38" s="1">
        <f t="shared" si="1"/>
        <v>21.657769667720249</v>
      </c>
      <c r="Y38" s="1">
        <f t="shared" si="1"/>
        <v>0.2026369695680971</v>
      </c>
      <c r="Z38" s="1">
        <f t="shared" si="1"/>
        <v>0.13621774448234597</v>
      </c>
      <c r="AA38" s="1">
        <f t="shared" si="1"/>
        <v>0.1253203249237583</v>
      </c>
      <c r="AB38" s="1">
        <f t="shared" si="1"/>
        <v>1.6988111638777494E-3</v>
      </c>
      <c r="AC38" s="1">
        <f t="shared" si="1"/>
        <v>1.6381393365964012E-3</v>
      </c>
      <c r="AD38" s="1">
        <f t="shared" si="1"/>
        <v>1.5289300474899748E-3</v>
      </c>
      <c r="AE38" s="1">
        <f t="shared" si="1"/>
        <v>1.4796097233773949E-3</v>
      </c>
      <c r="AF38" s="1" t="s">
        <v>62</v>
      </c>
      <c r="AG38" s="1">
        <f t="shared" si="4"/>
        <v>0</v>
      </c>
      <c r="AH38" s="1">
        <f t="shared" si="2"/>
        <v>0</v>
      </c>
      <c r="AI38" s="1">
        <f t="shared" si="2"/>
        <v>151.17823930890094</v>
      </c>
      <c r="AJ38" s="1">
        <f t="shared" si="2"/>
        <v>586.31297416182292</v>
      </c>
      <c r="AK38" s="1">
        <f t="shared" si="2"/>
        <v>30.434566597712944</v>
      </c>
      <c r="AL38" s="1">
        <f t="shared" si="2"/>
        <v>5.4226977143410116</v>
      </c>
      <c r="AM38" s="1">
        <f t="shared" si="2"/>
        <v>3.1747430254869187</v>
      </c>
      <c r="AN38" s="1">
        <f t="shared" si="2"/>
        <v>2.0996977681791793</v>
      </c>
      <c r="AO38" s="1">
        <f t="shared" si="2"/>
        <v>0.80988342486911202</v>
      </c>
      <c r="AP38" s="1">
        <f t="shared" si="2"/>
        <v>3.7794559827225231E-2</v>
      </c>
      <c r="AQ38" s="1">
        <f t="shared" si="2"/>
        <v>3.6575380477959898E-2</v>
      </c>
    </row>
    <row r="39" spans="1:43" x14ac:dyDescent="0.25">
      <c r="A39">
        <v>2005</v>
      </c>
      <c r="B39">
        <v>2273</v>
      </c>
      <c r="C39" s="2">
        <v>762.78106522036876</v>
      </c>
      <c r="D39" s="2">
        <v>1210.8912884824783</v>
      </c>
      <c r="E39" s="2">
        <v>299.32764629715308</v>
      </c>
      <c r="F39" s="2"/>
      <c r="G39">
        <v>2005</v>
      </c>
      <c r="H39" t="s">
        <v>69</v>
      </c>
      <c r="I39" s="1">
        <f t="shared" si="0"/>
        <v>9273.704795804766</v>
      </c>
      <c r="J39" s="1">
        <f t="shared" si="0"/>
        <v>4534.2756722452968</v>
      </c>
      <c r="K39" s="1">
        <f t="shared" si="0"/>
        <v>307.35469441172626</v>
      </c>
      <c r="L39" s="1">
        <f t="shared" si="0"/>
        <v>15.135971041594116</v>
      </c>
      <c r="M39" s="1">
        <f t="shared" si="0"/>
        <v>0.14468994194360935</v>
      </c>
      <c r="N39" s="1">
        <f t="shared" si="0"/>
        <v>0.17931711242848922</v>
      </c>
      <c r="O39" s="1">
        <f t="shared" si="0"/>
        <v>0.57251043603161855</v>
      </c>
      <c r="P39" s="1">
        <f t="shared" si="0"/>
        <v>1.4125575281858679E-3</v>
      </c>
      <c r="Q39" s="1">
        <f t="shared" si="0"/>
        <v>1.3621090450363727E-3</v>
      </c>
      <c r="R39" s="1">
        <f t="shared" si="0"/>
        <v>1.2713017753672813E-3</v>
      </c>
      <c r="S39" s="1">
        <f t="shared" si="0"/>
        <v>1.2302920406780141E-3</v>
      </c>
      <c r="T39" s="1" t="s">
        <v>74</v>
      </c>
      <c r="U39" s="1">
        <f t="shared" si="3"/>
        <v>21957.001519748766</v>
      </c>
      <c r="V39" s="1">
        <f t="shared" si="1"/>
        <v>5694.8412899976429</v>
      </c>
      <c r="W39" s="1">
        <f t="shared" si="1"/>
        <v>399.5266673474535</v>
      </c>
      <c r="X39" s="1">
        <f t="shared" si="1"/>
        <v>28.587752877310173</v>
      </c>
      <c r="Y39" s="1">
        <f t="shared" si="1"/>
        <v>0.26747609281549634</v>
      </c>
      <c r="Z39" s="1">
        <f t="shared" si="1"/>
        <v>0.17980425854144741</v>
      </c>
      <c r="AA39" s="1">
        <f t="shared" si="1"/>
        <v>0.16541991785813162</v>
      </c>
      <c r="AB39" s="1">
        <f t="shared" si="1"/>
        <v>2.2423912749675525E-3</v>
      </c>
      <c r="AC39" s="1">
        <f t="shared" si="1"/>
        <v>2.1623058722901396E-3</v>
      </c>
      <c r="AD39" s="1">
        <f t="shared" si="1"/>
        <v>2.0181521474707973E-3</v>
      </c>
      <c r="AE39" s="1">
        <f t="shared" si="1"/>
        <v>1.9530504652943198E-3</v>
      </c>
      <c r="AF39" s="1" t="s">
        <v>62</v>
      </c>
      <c r="AG39" s="1">
        <f t="shared" si="4"/>
        <v>0</v>
      </c>
      <c r="AH39" s="1">
        <f t="shared" si="2"/>
        <v>0</v>
      </c>
      <c r="AI39" s="1">
        <f t="shared" si="2"/>
        <v>199.55176419810209</v>
      </c>
      <c r="AJ39" s="1">
        <f t="shared" si="2"/>
        <v>773.91950654461289</v>
      </c>
      <c r="AK39" s="1">
        <f t="shared" si="2"/>
        <v>40.172920950407388</v>
      </c>
      <c r="AL39" s="1">
        <f t="shared" si="2"/>
        <v>7.1578350201493128</v>
      </c>
      <c r="AM39" s="1">
        <f t="shared" si="2"/>
        <v>4.1905870481601424</v>
      </c>
      <c r="AN39" s="1">
        <f t="shared" si="2"/>
        <v>2.7715522805291948</v>
      </c>
      <c r="AO39" s="1">
        <f t="shared" si="2"/>
        <v>1.069027308204118</v>
      </c>
      <c r="AP39" s="1">
        <f t="shared" si="2"/>
        <v>4.9887941049525514E-2</v>
      </c>
      <c r="AQ39" s="1">
        <f t="shared" si="2"/>
        <v>4.8278652628573081E-2</v>
      </c>
    </row>
    <row r="40" spans="1:43" x14ac:dyDescent="0.25">
      <c r="A40">
        <v>2006</v>
      </c>
      <c r="B40" s="6">
        <v>2027.8688050000001</v>
      </c>
      <c r="C40" s="6">
        <v>716.67519600000003</v>
      </c>
      <c r="D40" s="6">
        <v>1105.7336090000001</v>
      </c>
      <c r="E40" s="6">
        <v>205.46</v>
      </c>
      <c r="F40" s="6"/>
      <c r="G40">
        <v>2006</v>
      </c>
      <c r="H40" t="s">
        <v>69</v>
      </c>
      <c r="I40" s="7">
        <v>1278.05</v>
      </c>
      <c r="J40" s="7">
        <v>5397.2179999999998</v>
      </c>
      <c r="K40" s="7">
        <v>680.005</v>
      </c>
      <c r="L40" s="7">
        <v>84.122</v>
      </c>
      <c r="M40" s="1">
        <f t="shared" si="0"/>
        <v>0.13594424039839922</v>
      </c>
      <c r="N40" s="1">
        <f t="shared" si="0"/>
        <v>0.16847839118648572</v>
      </c>
      <c r="O40" s="1">
        <f t="shared" si="0"/>
        <v>0.53790536716648585</v>
      </c>
      <c r="P40" s="1">
        <f t="shared" si="0"/>
        <v>1.3271762888888889E-3</v>
      </c>
      <c r="Q40" s="1">
        <f t="shared" si="0"/>
        <v>1.2797771357142857E-3</v>
      </c>
      <c r="R40" s="1">
        <f t="shared" si="0"/>
        <v>1.1944586600000002E-3</v>
      </c>
      <c r="S40" s="1">
        <f t="shared" si="0"/>
        <v>1.155927735483871E-3</v>
      </c>
      <c r="T40" s="1" t="s">
        <v>74</v>
      </c>
      <c r="U40" s="7">
        <v>1579.69</v>
      </c>
      <c r="V40" s="7">
        <v>5150.2070000000003</v>
      </c>
      <c r="W40" s="7">
        <v>801.18399999999997</v>
      </c>
      <c r="X40" s="7">
        <v>100.246</v>
      </c>
      <c r="Y40" s="1">
        <f t="shared" si="1"/>
        <v>0.24424761185684044</v>
      </c>
      <c r="Z40" s="1">
        <f t="shared" si="1"/>
        <v>0.16418948059306365</v>
      </c>
      <c r="AA40" s="1">
        <f t="shared" si="1"/>
        <v>0.15105432214561856</v>
      </c>
      <c r="AB40" s="1">
        <f t="shared" si="1"/>
        <v>2.0476548314814812E-3</v>
      </c>
      <c r="AC40" s="1">
        <f t="shared" si="1"/>
        <v>1.9745243017857141E-3</v>
      </c>
      <c r="AD40" s="1">
        <f t="shared" si="1"/>
        <v>1.8428893483333334E-3</v>
      </c>
      <c r="AE40" s="1">
        <f t="shared" si="1"/>
        <v>1.7834413048387096E-3</v>
      </c>
      <c r="AF40" s="1" t="s">
        <v>62</v>
      </c>
      <c r="AG40" s="1">
        <f t="shared" si="4"/>
        <v>0</v>
      </c>
      <c r="AH40" s="1">
        <f t="shared" si="2"/>
        <v>0</v>
      </c>
      <c r="AI40" s="1">
        <f t="shared" si="2"/>
        <v>136.97333333333336</v>
      </c>
      <c r="AJ40" s="1">
        <f t="shared" si="2"/>
        <v>531.2222368421053</v>
      </c>
      <c r="AK40" s="1">
        <f t="shared" si="2"/>
        <v>27.574894736842104</v>
      </c>
      <c r="AL40" s="1">
        <f t="shared" si="2"/>
        <v>4.9131739130434786</v>
      </c>
      <c r="AM40" s="1">
        <f t="shared" si="2"/>
        <v>2.8764399999999997</v>
      </c>
      <c r="AN40" s="1">
        <f t="shared" si="2"/>
        <v>1.9024074074074075</v>
      </c>
      <c r="AO40" s="1">
        <f t="shared" si="2"/>
        <v>0.73378571428571426</v>
      </c>
      <c r="AP40" s="1">
        <f t="shared" si="2"/>
        <v>3.4243333333333341E-2</v>
      </c>
      <c r="AQ40" s="1">
        <f t="shared" si="2"/>
        <v>3.3138709677419359E-2</v>
      </c>
    </row>
    <row r="41" spans="1:43" x14ac:dyDescent="0.25">
      <c r="A41">
        <v>2007</v>
      </c>
      <c r="B41" s="6">
        <v>1587.517662</v>
      </c>
      <c r="C41" s="6">
        <v>466.34538900000001</v>
      </c>
      <c r="D41" s="6">
        <v>912.61227299999996</v>
      </c>
      <c r="E41" s="6">
        <v>208.56</v>
      </c>
      <c r="F41" s="6"/>
      <c r="G41">
        <v>2007</v>
      </c>
      <c r="H41" t="s">
        <v>69</v>
      </c>
      <c r="I41" s="7">
        <v>106.593</v>
      </c>
      <c r="J41" s="7">
        <v>3493.8009999999999</v>
      </c>
      <c r="K41" s="7">
        <v>524.96900000000005</v>
      </c>
      <c r="L41" s="7">
        <v>71.745000000000005</v>
      </c>
      <c r="M41" s="1">
        <f t="shared" si="0"/>
        <v>8.8459835117414898E-2</v>
      </c>
      <c r="N41" s="1">
        <f t="shared" si="0"/>
        <v>0.1096300267045322</v>
      </c>
      <c r="O41" s="1">
        <f t="shared" si="0"/>
        <v>0.35001865433116325</v>
      </c>
      <c r="P41" s="1">
        <f t="shared" si="0"/>
        <v>8.6360257222222207E-4</v>
      </c>
      <c r="Q41" s="1">
        <f t="shared" si="0"/>
        <v>8.327596232142856E-4</v>
      </c>
      <c r="R41" s="1">
        <f t="shared" si="0"/>
        <v>7.7724231499999997E-4</v>
      </c>
      <c r="S41" s="1">
        <f t="shared" ref="J41:S46" si="5">($C41*S$1)/S$2</f>
        <v>7.5216998225806451E-4</v>
      </c>
      <c r="T41" s="1" t="s">
        <v>74</v>
      </c>
      <c r="U41" s="7">
        <v>32.468000000000004</v>
      </c>
      <c r="V41" s="7">
        <v>3730.357</v>
      </c>
      <c r="W41" s="7">
        <v>480.41</v>
      </c>
      <c r="X41" s="7">
        <v>184.88300000000001</v>
      </c>
      <c r="Y41" s="1">
        <f t="shared" si="1"/>
        <v>0.20158867055970336</v>
      </c>
      <c r="Z41" s="1">
        <f t="shared" si="1"/>
        <v>0.13551305112470827</v>
      </c>
      <c r="AA41" s="1">
        <f t="shared" si="1"/>
        <v>0.12467200703473162</v>
      </c>
      <c r="AB41" s="1">
        <f t="shared" si="1"/>
        <v>1.6900227277777775E-3</v>
      </c>
      <c r="AC41" s="1">
        <f t="shared" si="1"/>
        <v>1.6296647732142854E-3</v>
      </c>
      <c r="AD41" s="1">
        <f t="shared" si="1"/>
        <v>1.521020455E-3</v>
      </c>
      <c r="AE41" s="1">
        <f t="shared" si="1"/>
        <v>1.4719552790322579E-3</v>
      </c>
      <c r="AF41" s="1" t="s">
        <v>62</v>
      </c>
      <c r="AG41" s="1">
        <f t="shared" si="4"/>
        <v>0</v>
      </c>
      <c r="AH41" s="1">
        <f t="shared" si="2"/>
        <v>0</v>
      </c>
      <c r="AI41" s="1">
        <f t="shared" si="2"/>
        <v>139.04000000000002</v>
      </c>
      <c r="AJ41" s="1">
        <f t="shared" si="2"/>
        <v>539.23736842105257</v>
      </c>
      <c r="AK41" s="1">
        <f t="shared" si="2"/>
        <v>27.99094736842105</v>
      </c>
      <c r="AL41" s="1">
        <f t="shared" si="2"/>
        <v>4.987304347826087</v>
      </c>
      <c r="AM41" s="1">
        <f t="shared" si="2"/>
        <v>2.9198399999999998</v>
      </c>
      <c r="AN41" s="1">
        <f t="shared" si="2"/>
        <v>1.931111111111111</v>
      </c>
      <c r="AO41" s="1">
        <f t="shared" si="2"/>
        <v>0.74485714285714277</v>
      </c>
      <c r="AP41" s="1">
        <f t="shared" si="2"/>
        <v>3.4759999999999999E-2</v>
      </c>
      <c r="AQ41" s="1">
        <f t="shared" si="2"/>
        <v>3.3638709677419353E-2</v>
      </c>
    </row>
    <row r="42" spans="1:43" x14ac:dyDescent="0.25">
      <c r="A42">
        <v>2008</v>
      </c>
      <c r="B42" s="6">
        <v>1325.5823070000001</v>
      </c>
      <c r="C42" s="6">
        <v>410.323669</v>
      </c>
      <c r="D42" s="6">
        <v>775.10863800000004</v>
      </c>
      <c r="E42" s="6">
        <v>140.15</v>
      </c>
      <c r="F42" s="6"/>
      <c r="G42">
        <v>2008</v>
      </c>
      <c r="H42" t="s">
        <v>69</v>
      </c>
      <c r="I42" s="7">
        <v>380.14499999999998</v>
      </c>
      <c r="J42" s="7">
        <v>3613.2739999999999</v>
      </c>
      <c r="K42" s="7">
        <v>40.427999999999997</v>
      </c>
      <c r="L42" s="1">
        <v>8.14</v>
      </c>
      <c r="M42" s="1">
        <f t="shared" si="5"/>
        <v>7.7833221815157103E-2</v>
      </c>
      <c r="N42" s="1">
        <f t="shared" si="5"/>
        <v>9.6460254247247704E-2</v>
      </c>
      <c r="O42" s="1">
        <f t="shared" si="5"/>
        <v>0.30797117726751161</v>
      </c>
      <c r="P42" s="1">
        <f t="shared" si="5"/>
        <v>7.5985864629629619E-4</v>
      </c>
      <c r="Q42" s="1">
        <f t="shared" si="5"/>
        <v>7.3272083749999987E-4</v>
      </c>
      <c r="R42" s="1">
        <f t="shared" si="5"/>
        <v>6.8387278166666659E-4</v>
      </c>
      <c r="S42" s="1">
        <f t="shared" si="5"/>
        <v>6.6181236935483861E-4</v>
      </c>
      <c r="T42" s="1" t="s">
        <v>74</v>
      </c>
      <c r="U42" s="7">
        <v>357.875</v>
      </c>
      <c r="V42" s="7">
        <v>3894.0149999999999</v>
      </c>
      <c r="W42" s="7">
        <v>306.34199999999998</v>
      </c>
      <c r="X42" s="1">
        <f t="shared" si="1"/>
        <v>18.299424900465052</v>
      </c>
      <c r="Y42" s="1">
        <f t="shared" si="1"/>
        <v>0.17121522961784932</v>
      </c>
      <c r="Z42" s="1">
        <f t="shared" si="1"/>
        <v>0.1150952486571447</v>
      </c>
      <c r="AA42" s="1">
        <f t="shared" si="1"/>
        <v>0.10588762876457312</v>
      </c>
      <c r="AB42" s="1">
        <f t="shared" si="1"/>
        <v>1.4353863666666665E-3</v>
      </c>
      <c r="AC42" s="1">
        <f t="shared" si="1"/>
        <v>1.3841225678571426E-3</v>
      </c>
      <c r="AD42" s="1">
        <f t="shared" si="1"/>
        <v>1.2918477299999999E-3</v>
      </c>
      <c r="AE42" s="1">
        <f t="shared" si="1"/>
        <v>1.2501752225806452E-3</v>
      </c>
      <c r="AF42" s="1" t="s">
        <v>62</v>
      </c>
      <c r="AG42" s="1">
        <f t="shared" si="4"/>
        <v>0</v>
      </c>
      <c r="AH42" s="1">
        <f t="shared" si="2"/>
        <v>0</v>
      </c>
      <c r="AI42" s="1">
        <f t="shared" si="2"/>
        <v>93.433333333333351</v>
      </c>
      <c r="AJ42" s="1">
        <f t="shared" si="2"/>
        <v>362.36151315789476</v>
      </c>
      <c r="AK42" s="1">
        <f t="shared" si="2"/>
        <v>18.809605263157895</v>
      </c>
      <c r="AL42" s="1">
        <f t="shared" si="2"/>
        <v>3.351413043478261</v>
      </c>
      <c r="AM42" s="1">
        <f t="shared" si="2"/>
        <v>1.9621</v>
      </c>
      <c r="AN42" s="1">
        <f t="shared" si="2"/>
        <v>1.2976851851851854</v>
      </c>
      <c r="AO42" s="1">
        <f t="shared" si="2"/>
        <v>0.50053571428571419</v>
      </c>
      <c r="AP42" s="1">
        <f t="shared" si="2"/>
        <v>2.3358333333333335E-2</v>
      </c>
      <c r="AQ42" s="1">
        <f t="shared" si="2"/>
        <v>2.2604838709677423E-2</v>
      </c>
    </row>
    <row r="43" spans="1:43" x14ac:dyDescent="0.25">
      <c r="A43">
        <v>2009</v>
      </c>
      <c r="B43" s="6">
        <v>1953.8174160000001</v>
      </c>
      <c r="C43" s="6">
        <v>509</v>
      </c>
      <c r="D43" s="6">
        <v>1133.5174160000001</v>
      </c>
      <c r="E43" s="6">
        <v>311.3</v>
      </c>
      <c r="F43" s="6"/>
      <c r="G43">
        <v>2009</v>
      </c>
      <c r="H43" t="s">
        <v>69</v>
      </c>
      <c r="I43" s="1">
        <f t="shared" ref="I43:I44" si="6">($C43*I$1)/I$2</f>
        <v>6188.2969521548348</v>
      </c>
      <c r="J43" s="1">
        <f t="shared" si="5"/>
        <v>3025.6995387085108</v>
      </c>
      <c r="K43" s="1">
        <f t="shared" si="5"/>
        <v>205.0962544676851</v>
      </c>
      <c r="L43" s="1">
        <f t="shared" si="5"/>
        <v>10.100157976451142</v>
      </c>
      <c r="M43" s="1">
        <f t="shared" si="5"/>
        <v>9.6550876532338098E-2</v>
      </c>
      <c r="N43" s="1">
        <f t="shared" si="5"/>
        <v>0.11965741467341257</v>
      </c>
      <c r="O43" s="1">
        <f t="shared" si="5"/>
        <v>0.38203335822960627</v>
      </c>
      <c r="P43" s="1">
        <f t="shared" si="5"/>
        <v>9.4259259259259253E-4</v>
      </c>
      <c r="Q43" s="1">
        <f t="shared" si="5"/>
        <v>9.0892857142857138E-4</v>
      </c>
      <c r="R43" s="1">
        <f t="shared" si="5"/>
        <v>8.4833333333333343E-4</v>
      </c>
      <c r="S43" s="1">
        <f t="shared" si="5"/>
        <v>8.2096774193548389E-4</v>
      </c>
      <c r="T43" s="1" t="s">
        <v>74</v>
      </c>
      <c r="U43" s="7">
        <v>4645.9780000000001</v>
      </c>
      <c r="V43" s="7">
        <v>3120.0120000000002</v>
      </c>
      <c r="W43" s="7">
        <v>151.37899999999999</v>
      </c>
      <c r="X43" s="7">
        <v>9.2530000000000001</v>
      </c>
      <c r="Y43" s="1">
        <f t="shared" si="1"/>
        <v>0.25038483012786555</v>
      </c>
      <c r="Z43" s="1">
        <f t="shared" si="1"/>
        <v>0.16831507540459656</v>
      </c>
      <c r="AA43" s="1">
        <f t="shared" si="1"/>
        <v>0.15484986937222883</v>
      </c>
      <c r="AB43" s="1">
        <f t="shared" si="1"/>
        <v>2.0991063259259263E-3</v>
      </c>
      <c r="AC43" s="1">
        <f t="shared" si="1"/>
        <v>2.0241382428571428E-3</v>
      </c>
      <c r="AD43" s="1">
        <f t="shared" si="1"/>
        <v>1.8891956933333337E-3</v>
      </c>
      <c r="AE43" s="1">
        <f t="shared" si="1"/>
        <v>1.8282538967741939E-3</v>
      </c>
      <c r="AF43" s="1" t="s">
        <v>62</v>
      </c>
      <c r="AG43" s="1">
        <f t="shared" si="4"/>
        <v>0</v>
      </c>
      <c r="AH43" s="1">
        <f t="shared" si="2"/>
        <v>0</v>
      </c>
      <c r="AI43" s="1">
        <f t="shared" si="2"/>
        <v>207.53333333333336</v>
      </c>
      <c r="AJ43" s="1">
        <f t="shared" si="2"/>
        <v>804.87434210526317</v>
      </c>
      <c r="AK43" s="1">
        <f t="shared" si="2"/>
        <v>41.779736842105258</v>
      </c>
      <c r="AL43" s="1">
        <f t="shared" si="2"/>
        <v>7.4441304347826094</v>
      </c>
      <c r="AM43" s="1">
        <f t="shared" si="2"/>
        <v>4.3582000000000001</v>
      </c>
      <c r="AN43" s="1">
        <f t="shared" si="2"/>
        <v>2.8824074074074071</v>
      </c>
      <c r="AO43" s="1">
        <f t="shared" si="2"/>
        <v>1.1117857142857142</v>
      </c>
      <c r="AP43" s="1">
        <f t="shared" si="2"/>
        <v>5.1883333333333337E-2</v>
      </c>
      <c r="AQ43" s="1">
        <f t="shared" si="2"/>
        <v>5.0209677419354844E-2</v>
      </c>
    </row>
    <row r="44" spans="1:43" x14ac:dyDescent="0.25">
      <c r="A44">
        <v>2010</v>
      </c>
      <c r="B44" s="6">
        <v>1613.5173970000001</v>
      </c>
      <c r="C44" s="6">
        <v>520</v>
      </c>
      <c r="D44" s="6">
        <v>900.55739700000004</v>
      </c>
      <c r="E44" s="6">
        <v>192.96</v>
      </c>
      <c r="F44" s="6"/>
      <c r="G44">
        <v>2010</v>
      </c>
      <c r="H44" t="s">
        <v>69</v>
      </c>
      <c r="I44" s="1">
        <f t="shared" si="6"/>
        <v>6322.0322497456073</v>
      </c>
      <c r="J44" s="1">
        <f t="shared" si="5"/>
        <v>3091.0879373839398</v>
      </c>
      <c r="K44" s="1">
        <f t="shared" si="5"/>
        <v>209.52859002592587</v>
      </c>
      <c r="L44" s="1">
        <f t="shared" si="5"/>
        <v>10.318432510323365</v>
      </c>
      <c r="M44" s="1">
        <f t="shared" si="5"/>
        <v>9.8637437714765838E-2</v>
      </c>
      <c r="N44" s="1">
        <f t="shared" si="5"/>
        <v>0.12224333129700302</v>
      </c>
      <c r="O44" s="1">
        <f t="shared" si="5"/>
        <v>0.39028948188486301</v>
      </c>
      <c r="P44" s="1">
        <f t="shared" si="5"/>
        <v>9.6296296296296277E-4</v>
      </c>
      <c r="Q44" s="1">
        <f t="shared" si="5"/>
        <v>9.2857142857142845E-4</v>
      </c>
      <c r="R44" s="1">
        <f t="shared" si="5"/>
        <v>8.6666666666666663E-4</v>
      </c>
      <c r="S44" s="1">
        <f t="shared" si="5"/>
        <v>8.3870967741935475E-4</v>
      </c>
      <c r="T44" s="1" t="s">
        <v>74</v>
      </c>
      <c r="U44" s="7">
        <v>4507.8410000000003</v>
      </c>
      <c r="V44" s="7">
        <v>2180.3919999999998</v>
      </c>
      <c r="W44" s="7">
        <v>68.516000000000005</v>
      </c>
      <c r="X44" s="7">
        <v>4.9189999999999996</v>
      </c>
      <c r="Y44" s="1">
        <f t="shared" si="1"/>
        <v>0.1989258459423951</v>
      </c>
      <c r="Z44" s="1">
        <f t="shared" si="1"/>
        <v>0.13372303243219175</v>
      </c>
      <c r="AA44" s="1">
        <f t="shared" si="1"/>
        <v>0.1230251898376164</v>
      </c>
      <c r="AB44" s="1">
        <f t="shared" si="1"/>
        <v>1.6676988833333331E-3</v>
      </c>
      <c r="AC44" s="1">
        <f t="shared" si="1"/>
        <v>1.6081382089285713E-3</v>
      </c>
      <c r="AD44" s="1">
        <f t="shared" si="1"/>
        <v>1.500928995E-3</v>
      </c>
      <c r="AE44" s="1">
        <f t="shared" si="1"/>
        <v>1.4525119306451613E-3</v>
      </c>
      <c r="AF44" s="1" t="s">
        <v>62</v>
      </c>
      <c r="AG44" s="1">
        <f t="shared" si="4"/>
        <v>0</v>
      </c>
      <c r="AH44" s="1">
        <f t="shared" si="2"/>
        <v>0</v>
      </c>
      <c r="AI44" s="1">
        <f t="shared" si="2"/>
        <v>128.64000000000001</v>
      </c>
      <c r="AJ44" s="1">
        <f t="shared" si="2"/>
        <v>498.90315789473686</v>
      </c>
      <c r="AK44" s="1">
        <f t="shared" si="2"/>
        <v>25.897263157894734</v>
      </c>
      <c r="AL44" s="1">
        <f t="shared" si="2"/>
        <v>4.6142608695652179</v>
      </c>
      <c r="AM44" s="1">
        <f t="shared" si="2"/>
        <v>2.7014399999999998</v>
      </c>
      <c r="AN44" s="1">
        <f t="shared" si="2"/>
        <v>1.7866666666666668</v>
      </c>
      <c r="AO44" s="1">
        <f t="shared" si="2"/>
        <v>0.68914285714285717</v>
      </c>
      <c r="AP44" s="1">
        <f t="shared" si="2"/>
        <v>3.2160000000000001E-2</v>
      </c>
      <c r="AQ44" s="1">
        <f t="shared" si="2"/>
        <v>3.1122580645161293E-2</v>
      </c>
    </row>
    <row r="45" spans="1:43" x14ac:dyDescent="0.25">
      <c r="A45">
        <v>2011</v>
      </c>
      <c r="B45" s="6">
        <v>1573.7440000000001</v>
      </c>
      <c r="C45" s="6">
        <v>622.44000000000005</v>
      </c>
      <c r="D45" s="6">
        <v>638.32399999999996</v>
      </c>
      <c r="E45" s="6">
        <v>312.98</v>
      </c>
      <c r="F45" s="6"/>
      <c r="G45">
        <v>2011</v>
      </c>
      <c r="H45" t="s">
        <v>69</v>
      </c>
      <c r="I45" s="7">
        <v>840.78399999999999</v>
      </c>
      <c r="J45" s="7">
        <v>3951.549</v>
      </c>
      <c r="K45" s="7">
        <v>620.47199999999998</v>
      </c>
      <c r="L45" s="7">
        <v>24.094999999999999</v>
      </c>
      <c r="M45" s="7">
        <v>2.181</v>
      </c>
      <c r="N45" s="7">
        <v>3.2719999999999998</v>
      </c>
      <c r="O45" s="7">
        <v>11.355</v>
      </c>
      <c r="P45" s="1">
        <f t="shared" si="5"/>
        <v>1.1526666666666666E-3</v>
      </c>
      <c r="Q45" s="1">
        <f t="shared" si="5"/>
        <v>1.1114999999999999E-3</v>
      </c>
      <c r="R45" s="1">
        <f t="shared" si="5"/>
        <v>1.0374000000000002E-3</v>
      </c>
      <c r="S45" s="1">
        <f t="shared" si="5"/>
        <v>1.0039354838709679E-3</v>
      </c>
      <c r="T45" s="1" t="s">
        <v>74</v>
      </c>
      <c r="U45" s="7">
        <v>4808.5259999999998</v>
      </c>
      <c r="V45" s="7">
        <v>3996.7330000000002</v>
      </c>
      <c r="W45" s="7">
        <v>476.33600000000001</v>
      </c>
      <c r="X45" s="7">
        <v>29.427</v>
      </c>
      <c r="Y45" s="7">
        <v>4.1609999999999996</v>
      </c>
      <c r="Z45" s="7">
        <v>3.3860000000000001</v>
      </c>
      <c r="AA45" s="7">
        <v>3.3860000000000001</v>
      </c>
      <c r="AB45" s="1">
        <f t="shared" si="1"/>
        <v>1.1820814814814812E-3</v>
      </c>
      <c r="AC45" s="1">
        <f t="shared" si="1"/>
        <v>1.1398642857142853E-3</v>
      </c>
      <c r="AD45" s="1">
        <f t="shared" si="1"/>
        <v>1.0638733333333333E-3</v>
      </c>
      <c r="AE45" s="1">
        <f t="shared" si="1"/>
        <v>1.0295548387096772E-3</v>
      </c>
      <c r="AF45" s="1" t="s">
        <v>62</v>
      </c>
      <c r="AG45" s="1">
        <f t="shared" si="4"/>
        <v>0</v>
      </c>
      <c r="AH45" s="1">
        <f t="shared" si="2"/>
        <v>0</v>
      </c>
      <c r="AI45" s="1">
        <f t="shared" si="2"/>
        <v>208.65333333333339</v>
      </c>
      <c r="AJ45" s="1">
        <f t="shared" si="2"/>
        <v>809.21802631578942</v>
      </c>
      <c r="AK45" s="1">
        <f t="shared" si="2"/>
        <v>42.005210526315793</v>
      </c>
      <c r="AL45" s="1">
        <f t="shared" si="2"/>
        <v>7.4843043478260878</v>
      </c>
      <c r="AM45" s="1">
        <f t="shared" si="2"/>
        <v>4.3817199999999996</v>
      </c>
      <c r="AN45" s="1">
        <f t="shared" si="2"/>
        <v>2.8979629629629633</v>
      </c>
      <c r="AO45" s="1">
        <f t="shared" si="2"/>
        <v>1.1177857142857144</v>
      </c>
      <c r="AP45" s="1">
        <f t="shared" si="2"/>
        <v>5.2163333333333346E-2</v>
      </c>
      <c r="AQ45" s="1">
        <f t="shared" si="2"/>
        <v>5.0480645161290333E-2</v>
      </c>
    </row>
    <row r="46" spans="1:43" x14ac:dyDescent="0.25">
      <c r="A46">
        <v>2012</v>
      </c>
      <c r="B46" s="6">
        <v>1886.1880000000001</v>
      </c>
      <c r="C46" s="6">
        <v>781</v>
      </c>
      <c r="D46" s="6">
        <v>906</v>
      </c>
      <c r="E46" s="6">
        <v>199.18799999999999</v>
      </c>
      <c r="F46" s="6"/>
      <c r="G46">
        <v>2012</v>
      </c>
      <c r="H46" t="s">
        <v>69</v>
      </c>
      <c r="I46" s="7">
        <v>6223.1580000000004</v>
      </c>
      <c r="J46" s="7">
        <v>2249.902</v>
      </c>
      <c r="K46" s="7">
        <v>657.86199999999997</v>
      </c>
      <c r="L46" s="7">
        <v>2.5609999999999999</v>
      </c>
      <c r="M46" s="1">
        <f t="shared" si="5"/>
        <v>0.14814584395236946</v>
      </c>
      <c r="N46" s="1">
        <f t="shared" si="5"/>
        <v>0.18360008027492183</v>
      </c>
      <c r="O46" s="1">
        <f t="shared" si="5"/>
        <v>0.5861847795232269</v>
      </c>
      <c r="P46" s="1">
        <f t="shared" si="5"/>
        <v>1.4462962962962962E-3</v>
      </c>
      <c r="Q46" s="1">
        <f t="shared" si="5"/>
        <v>1.3946428571428571E-3</v>
      </c>
      <c r="R46" s="1">
        <f t="shared" si="5"/>
        <v>1.3016666666666667E-3</v>
      </c>
      <c r="S46" s="1">
        <f t="shared" si="5"/>
        <v>1.2596774193548387E-3</v>
      </c>
      <c r="T46" s="1" t="s">
        <v>74</v>
      </c>
      <c r="U46" s="7">
        <v>5640.7649999999994</v>
      </c>
      <c r="V46" s="7">
        <v>2174.5079999999998</v>
      </c>
      <c r="W46" s="7">
        <v>1101.508</v>
      </c>
      <c r="X46" s="7">
        <v>27.052999999999997</v>
      </c>
      <c r="Y46" s="1">
        <f t="shared" si="1"/>
        <v>0.20012807292927046</v>
      </c>
      <c r="Z46" s="1">
        <f t="shared" si="1"/>
        <v>0.1345312001069108</v>
      </c>
      <c r="AA46" s="1">
        <f t="shared" si="1"/>
        <v>0.12376870409835794</v>
      </c>
      <c r="AB46" s="1">
        <f t="shared" si="1"/>
        <v>1.6777777777777776E-3</v>
      </c>
      <c r="AC46" s="1">
        <f t="shared" si="1"/>
        <v>1.6178571428571427E-3</v>
      </c>
      <c r="AD46" s="1">
        <f t="shared" si="1"/>
        <v>1.5100000000000001E-3</v>
      </c>
      <c r="AE46" s="1">
        <f t="shared" si="1"/>
        <v>1.4612903225806452E-3</v>
      </c>
      <c r="AF46" s="1" t="s">
        <v>62</v>
      </c>
      <c r="AG46" s="1">
        <f t="shared" si="4"/>
        <v>0</v>
      </c>
      <c r="AH46" s="1">
        <f t="shared" si="2"/>
        <v>0</v>
      </c>
      <c r="AI46" s="1">
        <f t="shared" si="2"/>
        <v>132.79200000000003</v>
      </c>
      <c r="AJ46" s="1">
        <f t="shared" si="2"/>
        <v>515.00581578947356</v>
      </c>
      <c r="AK46" s="1">
        <f t="shared" si="2"/>
        <v>26.73312631578947</v>
      </c>
      <c r="AL46" s="1">
        <f t="shared" si="2"/>
        <v>4.763191304347826</v>
      </c>
      <c r="AM46" s="1">
        <f t="shared" si="2"/>
        <v>2.7886319999999993</v>
      </c>
      <c r="AN46" s="1">
        <f t="shared" si="2"/>
        <v>1.8443333333333332</v>
      </c>
      <c r="AO46" s="1">
        <f t="shared" si="2"/>
        <v>0.71138571428571418</v>
      </c>
      <c r="AP46" s="1">
        <f t="shared" si="2"/>
        <v>3.3198000000000005E-2</v>
      </c>
      <c r="AQ46" s="1">
        <f t="shared" si="2"/>
        <v>3.212709677419355E-2</v>
      </c>
    </row>
    <row r="47" spans="1:43" x14ac:dyDescent="0.25">
      <c r="U47" s="5"/>
      <c r="V47" s="5"/>
      <c r="W47" s="5"/>
      <c r="X47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workbookViewId="0">
      <selection activeCell="B23" sqref="B23"/>
    </sheetView>
  </sheetViews>
  <sheetFormatPr defaultRowHeight="15" x14ac:dyDescent="0.25"/>
  <sheetData>
    <row r="1" spans="2:14" x14ac:dyDescent="0.25">
      <c r="B1">
        <v>2000</v>
      </c>
      <c r="C1" t="s">
        <v>69</v>
      </c>
      <c r="D1">
        <v>4789.8501673008341</v>
      </c>
      <c r="E1">
        <v>2341.9444079260797</v>
      </c>
      <c r="F1">
        <v>158.74809117438039</v>
      </c>
      <c r="G1">
        <v>7.8176990773565738</v>
      </c>
      <c r="H1">
        <v>7.4732068562163384E-2</v>
      </c>
      <c r="I1">
        <v>9.2616933564032722E-2</v>
      </c>
      <c r="J1">
        <v>0.29570050677567977</v>
      </c>
      <c r="K1">
        <v>7.295831667796784E-4</v>
      </c>
      <c r="L1">
        <v>7.0352662510897565E-4</v>
      </c>
      <c r="M1">
        <v>6.5662485010171067E-4</v>
      </c>
      <c r="N1">
        <v>6.3544340332423606E-4</v>
      </c>
    </row>
    <row r="2" spans="2:14" x14ac:dyDescent="0.25">
      <c r="B2">
        <v>2000</v>
      </c>
      <c r="C2" t="s">
        <v>74</v>
      </c>
      <c r="D2">
        <v>11340.747815303585</v>
      </c>
      <c r="E2">
        <v>2941.3742518509594</v>
      </c>
      <c r="F2">
        <v>206.35473271707454</v>
      </c>
      <c r="G2">
        <v>14.765517764171641</v>
      </c>
      <c r="H2">
        <v>0.13815087240008475</v>
      </c>
      <c r="I2">
        <v>9.2868543566942019E-2</v>
      </c>
      <c r="J2">
        <v>8.5439060081586665E-2</v>
      </c>
      <c r="K2">
        <v>1.1581906541187443E-3</v>
      </c>
      <c r="L2">
        <v>1.116826702185932E-3</v>
      </c>
      <c r="M2">
        <v>1.04237158870687E-3</v>
      </c>
      <c r="N2">
        <v>1.0087466987485838E-3</v>
      </c>
    </row>
    <row r="3" spans="2:14" x14ac:dyDescent="0.25">
      <c r="B3">
        <v>2000</v>
      </c>
      <c r="C3" t="s">
        <v>62</v>
      </c>
      <c r="D3">
        <v>0</v>
      </c>
      <c r="E3">
        <v>0</v>
      </c>
      <c r="F3">
        <v>103.06809114323441</v>
      </c>
      <c r="G3">
        <v>399.72789295353078</v>
      </c>
      <c r="H3">
        <v>20.749234138045871</v>
      </c>
      <c r="I3">
        <v>3.6970076170942781</v>
      </c>
      <c r="J3">
        <v>2.1644299140079224</v>
      </c>
      <c r="K3">
        <v>1.4315012658782555</v>
      </c>
      <c r="L3">
        <v>0.55215048826732716</v>
      </c>
      <c r="M3">
        <v>2.5767022785808603E-2</v>
      </c>
      <c r="N3">
        <v>2.4935828502395421E-2</v>
      </c>
    </row>
    <row r="4" spans="2:14" x14ac:dyDescent="0.25">
      <c r="B4">
        <v>2001</v>
      </c>
      <c r="C4" t="s">
        <v>69</v>
      </c>
      <c r="D4">
        <v>5895.5140474869731</v>
      </c>
      <c r="E4">
        <v>2882.5465668255406</v>
      </c>
      <c r="F4">
        <v>195.39266758686512</v>
      </c>
      <c r="G4">
        <v>9.6222957127600068</v>
      </c>
      <c r="H4">
        <v>9.1982827148489002E-2</v>
      </c>
      <c r="I4">
        <v>0.11399614054516803</v>
      </c>
      <c r="J4">
        <v>0.36395846021367745</v>
      </c>
      <c r="K4">
        <v>8.9799631686255136E-4</v>
      </c>
      <c r="L4">
        <v>8.6592501983174597E-4</v>
      </c>
      <c r="M4">
        <v>8.081966851762963E-4</v>
      </c>
      <c r="N4">
        <v>7.8212582436415772E-4</v>
      </c>
    </row>
    <row r="5" spans="2:14" x14ac:dyDescent="0.25">
      <c r="B5">
        <v>2001</v>
      </c>
      <c r="C5" t="s">
        <v>74</v>
      </c>
      <c r="D5">
        <v>13958.586535871958</v>
      </c>
      <c r="E5">
        <v>3620.3456507024171</v>
      </c>
      <c r="F5">
        <v>253.98857647033449</v>
      </c>
      <c r="G5">
        <v>18.173912409904624</v>
      </c>
      <c r="H5">
        <v>0.17004089490470398</v>
      </c>
      <c r="I5">
        <v>0.11430583088094654</v>
      </c>
      <c r="J5">
        <v>0.10516136441047082</v>
      </c>
      <c r="K5">
        <v>1.4255413076674497E-3</v>
      </c>
      <c r="L5">
        <v>1.3746291181078979E-3</v>
      </c>
      <c r="M5">
        <v>1.2829871769007048E-3</v>
      </c>
      <c r="N5">
        <v>1.2416004937748756E-3</v>
      </c>
    </row>
    <row r="6" spans="2:14" x14ac:dyDescent="0.25">
      <c r="B6">
        <v>2001</v>
      </c>
      <c r="C6" t="s">
        <v>62</v>
      </c>
      <c r="D6">
        <v>0</v>
      </c>
      <c r="E6">
        <v>0</v>
      </c>
      <c r="F6">
        <v>126.85978850253301</v>
      </c>
      <c r="G6">
        <v>491.99898238317894</v>
      </c>
      <c r="H6">
        <v>25.538878474852037</v>
      </c>
      <c r="I6">
        <v>4.5504054571560753</v>
      </c>
      <c r="J6">
        <v>2.6640555585531929</v>
      </c>
      <c r="K6">
        <v>1.7619415069796249</v>
      </c>
      <c r="L6">
        <v>0.67960600983499819</v>
      </c>
      <c r="M6">
        <v>3.1714947125633254E-2</v>
      </c>
      <c r="N6">
        <v>3.0691884315128953E-2</v>
      </c>
    </row>
    <row r="7" spans="2:14" x14ac:dyDescent="0.25">
      <c r="B7">
        <v>2002</v>
      </c>
      <c r="C7" t="s">
        <v>69</v>
      </c>
      <c r="D7">
        <v>6797.1809018085105</v>
      </c>
      <c r="E7">
        <v>3323.4066299870942</v>
      </c>
      <c r="F7">
        <v>225.27625204132687</v>
      </c>
      <c r="G7">
        <v>11.09394093941742</v>
      </c>
      <c r="H7">
        <v>0.10605078894766967</v>
      </c>
      <c r="I7">
        <v>0.13143084439325256</v>
      </c>
      <c r="J7">
        <v>0.41962269530518104</v>
      </c>
      <c r="K7">
        <v>1.035336930029765E-3</v>
      </c>
      <c r="L7">
        <v>9.9836061110013057E-4</v>
      </c>
      <c r="M7">
        <v>9.3180323702678864E-4</v>
      </c>
      <c r="N7">
        <v>9.0174506809044064E-4</v>
      </c>
    </row>
    <row r="8" spans="2:14" x14ac:dyDescent="0.25">
      <c r="B8">
        <v>2002</v>
      </c>
      <c r="C8" t="s">
        <v>74</v>
      </c>
      <c r="D8">
        <v>16093.42918253473</v>
      </c>
      <c r="E8">
        <v>4174.045573751021</v>
      </c>
      <c r="F8">
        <v>292.83388816579742</v>
      </c>
      <c r="G8">
        <v>20.953451954948854</v>
      </c>
      <c r="H8">
        <v>0.19604714941954107</v>
      </c>
      <c r="I8">
        <v>0.13178789913332659</v>
      </c>
      <c r="J8">
        <v>0.12124486720266046</v>
      </c>
      <c r="K8">
        <v>1.6435652723695298E-3</v>
      </c>
      <c r="L8">
        <v>1.5848665126420465E-3</v>
      </c>
      <c r="M8">
        <v>1.479208745132577E-3</v>
      </c>
      <c r="N8">
        <v>1.4314923339992681E-3</v>
      </c>
    </row>
    <row r="9" spans="2:14" x14ac:dyDescent="0.25">
      <c r="B9">
        <v>2002</v>
      </c>
      <c r="C9" t="s">
        <v>62</v>
      </c>
      <c r="D9">
        <v>0</v>
      </c>
      <c r="E9">
        <v>0</v>
      </c>
      <c r="F9">
        <v>146.26187380292041</v>
      </c>
      <c r="G9">
        <v>567.24588557119455</v>
      </c>
      <c r="H9">
        <v>29.444824594535287</v>
      </c>
      <c r="I9">
        <v>5.2463498211917106</v>
      </c>
      <c r="J9">
        <v>3.0714993498613281</v>
      </c>
      <c r="K9">
        <v>2.0314149139294497</v>
      </c>
      <c r="L9">
        <v>0.78354575251564496</v>
      </c>
      <c r="M9">
        <v>3.6565468450730103E-2</v>
      </c>
      <c r="N9">
        <v>3.5385937210383966E-2</v>
      </c>
    </row>
    <row r="10" spans="2:14" x14ac:dyDescent="0.25">
      <c r="B10">
        <v>2003</v>
      </c>
      <c r="C10" t="s">
        <v>69</v>
      </c>
      <c r="D10">
        <v>9326.7440225295632</v>
      </c>
      <c r="E10">
        <v>4560.2086171371529</v>
      </c>
      <c r="F10">
        <v>309.11255232081226</v>
      </c>
      <c r="G10">
        <v>15.222538407868081</v>
      </c>
      <c r="H10">
        <v>0.14551746910826704</v>
      </c>
      <c r="I10">
        <v>0.18034268324308245</v>
      </c>
      <c r="J10">
        <v>0.57578480280170696</v>
      </c>
      <c r="K10">
        <v>1.4206363877839394E-3</v>
      </c>
      <c r="L10">
        <v>1.3698993739345129E-3</v>
      </c>
      <c r="M10">
        <v>1.2785727490055455E-3</v>
      </c>
      <c r="N10">
        <v>1.2373284667795601E-3</v>
      </c>
    </row>
    <row r="11" spans="2:14" x14ac:dyDescent="0.25">
      <c r="B11">
        <v>2003</v>
      </c>
      <c r="C11" t="s">
        <v>74</v>
      </c>
      <c r="D11">
        <v>22082.58049896422</v>
      </c>
      <c r="E11">
        <v>5727.4118737063827</v>
      </c>
      <c r="F11">
        <v>401.81168568248069</v>
      </c>
      <c r="G11">
        <v>28.751255203489244</v>
      </c>
      <c r="H11">
        <v>0.26900587249283964</v>
      </c>
      <c r="I11">
        <v>0.18083261549746971</v>
      </c>
      <c r="J11">
        <v>0.16636600625767214</v>
      </c>
      <c r="K11">
        <v>2.2552162140676742E-3</v>
      </c>
      <c r="L11">
        <v>2.1746727778509715E-3</v>
      </c>
      <c r="M11">
        <v>2.0296945926609072E-3</v>
      </c>
      <c r="N11">
        <v>1.9642205735428131E-3</v>
      </c>
    </row>
    <row r="12" spans="2:14" x14ac:dyDescent="0.25">
      <c r="B12">
        <v>2003</v>
      </c>
      <c r="C12" t="s">
        <v>62</v>
      </c>
      <c r="D12">
        <v>0</v>
      </c>
      <c r="E12">
        <v>0</v>
      </c>
      <c r="F12">
        <v>200.69306333341899</v>
      </c>
      <c r="G12">
        <v>778.3457949674372</v>
      </c>
      <c r="H12">
        <v>40.402682486859341</v>
      </c>
      <c r="I12">
        <v>7.1987729239161151</v>
      </c>
      <c r="J12">
        <v>4.2145543300017971</v>
      </c>
      <c r="K12">
        <v>2.7874036574085963</v>
      </c>
      <c r="L12">
        <v>1.0751414107147443</v>
      </c>
      <c r="M12">
        <v>5.0173265833354741E-2</v>
      </c>
      <c r="N12">
        <v>4.8554773387117486E-2</v>
      </c>
    </row>
    <row r="13" spans="2:14" x14ac:dyDescent="0.25">
      <c r="B13">
        <v>2004</v>
      </c>
      <c r="C13" t="s">
        <v>69</v>
      </c>
      <c r="D13">
        <v>7025.6575707768634</v>
      </c>
      <c r="E13">
        <v>3435.1177772135516</v>
      </c>
      <c r="F13">
        <v>232.84856303431266</v>
      </c>
      <c r="G13">
        <v>11.466846517212966</v>
      </c>
      <c r="H13">
        <v>0.10961552134927204</v>
      </c>
      <c r="I13">
        <v>0.13584868790226948</v>
      </c>
      <c r="J13">
        <v>0.43372765985325434</v>
      </c>
      <c r="K13">
        <v>1.0701381713753035E-3</v>
      </c>
      <c r="L13">
        <v>1.0319189509690428E-3</v>
      </c>
      <c r="M13">
        <v>9.6312435423777333E-4</v>
      </c>
      <c r="N13">
        <v>9.3205582668171613E-4</v>
      </c>
    </row>
    <row r="14" spans="2:14" x14ac:dyDescent="0.25">
      <c r="B14">
        <v>2004</v>
      </c>
      <c r="C14" t="s">
        <v>74</v>
      </c>
      <c r="D14">
        <v>16634.384785309008</v>
      </c>
      <c r="E14">
        <v>4314.3496266502152</v>
      </c>
      <c r="F14">
        <v>302.67704407053009</v>
      </c>
      <c r="G14">
        <v>21.657769667720249</v>
      </c>
      <c r="H14">
        <v>0.2026369695680971</v>
      </c>
      <c r="I14">
        <v>0.13621774448234597</v>
      </c>
      <c r="J14">
        <v>0.1253203249237583</v>
      </c>
      <c r="K14">
        <v>1.6988111638777494E-3</v>
      </c>
      <c r="L14">
        <v>1.6381393365964012E-3</v>
      </c>
      <c r="M14">
        <v>1.5289300474899748E-3</v>
      </c>
      <c r="N14">
        <v>1.4796097233773949E-3</v>
      </c>
    </row>
    <row r="15" spans="2:14" x14ac:dyDescent="0.25">
      <c r="B15">
        <v>2004</v>
      </c>
      <c r="C15" t="s">
        <v>62</v>
      </c>
      <c r="D15">
        <v>0</v>
      </c>
      <c r="E15">
        <v>0</v>
      </c>
      <c r="F15">
        <v>151.17823930890094</v>
      </c>
      <c r="G15">
        <v>586.31297416182292</v>
      </c>
      <c r="H15">
        <v>30.434566597712944</v>
      </c>
      <c r="I15">
        <v>5.4226977143410116</v>
      </c>
      <c r="J15">
        <v>3.1747430254869187</v>
      </c>
      <c r="K15">
        <v>2.0996977681791793</v>
      </c>
      <c r="L15">
        <v>0.80988342486911202</v>
      </c>
      <c r="M15">
        <v>3.7794559827225231E-2</v>
      </c>
      <c r="N15">
        <v>3.6575380477959898E-2</v>
      </c>
    </row>
    <row r="16" spans="2:14" x14ac:dyDescent="0.25">
      <c r="B16">
        <v>2005</v>
      </c>
      <c r="C16" t="s">
        <v>69</v>
      </c>
      <c r="D16">
        <v>9273.704795804766</v>
      </c>
      <c r="E16">
        <v>4534.2756722452968</v>
      </c>
      <c r="F16">
        <v>307.35469441172626</v>
      </c>
      <c r="G16">
        <v>15.135971041594116</v>
      </c>
      <c r="H16">
        <v>0.14468994194360935</v>
      </c>
      <c r="I16">
        <v>0.17931711242848922</v>
      </c>
      <c r="J16">
        <v>0.57251043603161855</v>
      </c>
      <c r="K16">
        <v>1.4125575281858679E-3</v>
      </c>
      <c r="L16">
        <v>1.3621090450363727E-3</v>
      </c>
      <c r="M16">
        <v>1.2713017753672813E-3</v>
      </c>
      <c r="N16">
        <v>1.2302920406780141E-3</v>
      </c>
    </row>
    <row r="17" spans="2:14" x14ac:dyDescent="0.25">
      <c r="B17">
        <v>2005</v>
      </c>
      <c r="C17" t="s">
        <v>74</v>
      </c>
      <c r="D17">
        <v>21957.001519748766</v>
      </c>
      <c r="E17">
        <v>5694.8412899976429</v>
      </c>
      <c r="F17">
        <v>399.5266673474535</v>
      </c>
      <c r="G17">
        <v>28.587752877310173</v>
      </c>
      <c r="H17">
        <v>0.26747609281549634</v>
      </c>
      <c r="I17">
        <v>0.17980425854144741</v>
      </c>
      <c r="J17">
        <v>0.16541991785813162</v>
      </c>
      <c r="K17">
        <v>2.2423912749675525E-3</v>
      </c>
      <c r="L17">
        <v>2.1623058722901396E-3</v>
      </c>
      <c r="M17">
        <v>2.0181521474707973E-3</v>
      </c>
      <c r="N17">
        <v>1.9530504652943198E-3</v>
      </c>
    </row>
    <row r="18" spans="2:14" x14ac:dyDescent="0.25">
      <c r="B18">
        <v>2005</v>
      </c>
      <c r="C18" t="s">
        <v>62</v>
      </c>
      <c r="D18">
        <v>0</v>
      </c>
      <c r="E18">
        <v>0</v>
      </c>
      <c r="F18">
        <v>199.55176419810209</v>
      </c>
      <c r="G18">
        <v>773.91950654461289</v>
      </c>
      <c r="H18">
        <v>40.172920950407388</v>
      </c>
      <c r="I18">
        <v>7.1578350201493128</v>
      </c>
      <c r="J18">
        <v>4.1905870481601424</v>
      </c>
      <c r="K18">
        <v>2.7715522805291948</v>
      </c>
      <c r="L18">
        <v>1.069027308204118</v>
      </c>
      <c r="M18">
        <v>4.9887941049525514E-2</v>
      </c>
      <c r="N18">
        <v>4.8278652628573081E-2</v>
      </c>
    </row>
    <row r="19" spans="2:14" x14ac:dyDescent="0.25">
      <c r="B19">
        <v>2006</v>
      </c>
      <c r="C19" t="s">
        <v>69</v>
      </c>
      <c r="D19">
        <v>1278.05</v>
      </c>
      <c r="E19">
        <v>5397.2179999999998</v>
      </c>
      <c r="F19">
        <v>680.005</v>
      </c>
      <c r="G19">
        <v>84.122</v>
      </c>
      <c r="H19">
        <v>0.13594424039839922</v>
      </c>
      <c r="I19">
        <v>0.16847839118648572</v>
      </c>
      <c r="J19">
        <v>0.53790536716648585</v>
      </c>
      <c r="K19">
        <v>1.3271762888888889E-3</v>
      </c>
      <c r="L19">
        <v>1.2797771357142857E-3</v>
      </c>
      <c r="M19">
        <v>1.1944586600000002E-3</v>
      </c>
      <c r="N19">
        <v>1.155927735483871E-3</v>
      </c>
    </row>
    <row r="20" spans="2:14" x14ac:dyDescent="0.25">
      <c r="B20">
        <v>2006</v>
      </c>
      <c r="C20" t="s">
        <v>74</v>
      </c>
      <c r="D20">
        <v>1579.69</v>
      </c>
      <c r="E20">
        <v>5150.2070000000003</v>
      </c>
      <c r="F20">
        <v>801.18399999999997</v>
      </c>
      <c r="G20">
        <v>100.246</v>
      </c>
      <c r="H20">
        <v>0.24424761185684044</v>
      </c>
      <c r="I20">
        <v>0.16418948059306365</v>
      </c>
      <c r="J20">
        <v>0.15105432214561856</v>
      </c>
      <c r="K20">
        <v>2.0476548314814812E-3</v>
      </c>
      <c r="L20">
        <v>1.9745243017857141E-3</v>
      </c>
      <c r="M20">
        <v>1.8428893483333334E-3</v>
      </c>
      <c r="N20">
        <v>1.7834413048387096E-3</v>
      </c>
    </row>
    <row r="21" spans="2:14" x14ac:dyDescent="0.25">
      <c r="B21">
        <v>2006</v>
      </c>
      <c r="C21" t="s">
        <v>62</v>
      </c>
      <c r="D21">
        <v>0</v>
      </c>
      <c r="E21">
        <v>0</v>
      </c>
      <c r="F21">
        <v>136.97333333333336</v>
      </c>
      <c r="G21">
        <v>531.2222368421053</v>
      </c>
      <c r="H21">
        <v>27.574894736842104</v>
      </c>
      <c r="I21">
        <v>4.9131739130434786</v>
      </c>
      <c r="J21">
        <v>2.8764399999999997</v>
      </c>
      <c r="K21">
        <v>1.9024074074074075</v>
      </c>
      <c r="L21">
        <v>0.73378571428571426</v>
      </c>
      <c r="M21">
        <v>3.4243333333333341E-2</v>
      </c>
      <c r="N21">
        <v>3.3138709677419359E-2</v>
      </c>
    </row>
    <row r="22" spans="2:14" x14ac:dyDescent="0.25">
      <c r="B22">
        <v>2007</v>
      </c>
      <c r="C22" t="s">
        <v>69</v>
      </c>
      <c r="D22">
        <v>106.593</v>
      </c>
      <c r="E22">
        <v>3493.8009999999999</v>
      </c>
      <c r="F22">
        <v>524.96900000000005</v>
      </c>
      <c r="G22">
        <v>71.745000000000005</v>
      </c>
      <c r="H22">
        <v>8.8459835117414898E-2</v>
      </c>
      <c r="I22">
        <v>0.1096300267045322</v>
      </c>
      <c r="J22">
        <v>0.35001865433116325</v>
      </c>
      <c r="K22">
        <v>8.6360257222222207E-4</v>
      </c>
      <c r="L22">
        <v>8.327596232142856E-4</v>
      </c>
      <c r="M22">
        <v>7.7724231499999997E-4</v>
      </c>
      <c r="N22">
        <v>7.5216998225806451E-4</v>
      </c>
    </row>
    <row r="23" spans="2:14" x14ac:dyDescent="0.25">
      <c r="B23">
        <v>2007</v>
      </c>
      <c r="C23" t="s">
        <v>74</v>
      </c>
      <c r="D23">
        <v>32.468000000000004</v>
      </c>
      <c r="E23">
        <v>3730.357</v>
      </c>
      <c r="F23">
        <v>480.41</v>
      </c>
      <c r="G23">
        <v>184.88300000000001</v>
      </c>
      <c r="H23">
        <v>0.20158867055970336</v>
      </c>
      <c r="I23">
        <v>0.13551305112470827</v>
      </c>
      <c r="J23">
        <v>0.12467200703473162</v>
      </c>
      <c r="K23">
        <v>1.6900227277777775E-3</v>
      </c>
      <c r="L23">
        <v>1.6296647732142854E-3</v>
      </c>
      <c r="M23">
        <v>1.521020455E-3</v>
      </c>
      <c r="N23">
        <v>1.4719552790322579E-3</v>
      </c>
    </row>
    <row r="24" spans="2:14" x14ac:dyDescent="0.25">
      <c r="B24">
        <v>2007</v>
      </c>
      <c r="C24" t="s">
        <v>62</v>
      </c>
      <c r="D24">
        <v>0</v>
      </c>
      <c r="E24">
        <v>0</v>
      </c>
      <c r="F24">
        <v>139.04000000000002</v>
      </c>
      <c r="G24">
        <v>539.23736842105257</v>
      </c>
      <c r="H24">
        <v>27.99094736842105</v>
      </c>
      <c r="I24">
        <v>4.987304347826087</v>
      </c>
      <c r="J24">
        <v>2.9198399999999998</v>
      </c>
      <c r="K24">
        <v>1.931111111111111</v>
      </c>
      <c r="L24">
        <v>0.74485714285714277</v>
      </c>
      <c r="M24">
        <v>3.4759999999999999E-2</v>
      </c>
      <c r="N24">
        <v>3.3638709677419353E-2</v>
      </c>
    </row>
    <row r="25" spans="2:14" x14ac:dyDescent="0.25">
      <c r="B25">
        <v>2008</v>
      </c>
      <c r="C25" t="s">
        <v>69</v>
      </c>
      <c r="D25">
        <v>380.14499999999998</v>
      </c>
      <c r="E25">
        <v>3613.2739999999999</v>
      </c>
      <c r="F25">
        <v>40.427999999999997</v>
      </c>
      <c r="G25">
        <v>8.14</v>
      </c>
      <c r="H25">
        <v>7.7833221815157103E-2</v>
      </c>
      <c r="I25">
        <v>9.6460254247247704E-2</v>
      </c>
      <c r="J25">
        <v>0.30797117726751161</v>
      </c>
      <c r="K25">
        <v>7.5985864629629619E-4</v>
      </c>
      <c r="L25">
        <v>7.3272083749999987E-4</v>
      </c>
      <c r="M25">
        <v>6.8387278166666659E-4</v>
      </c>
      <c r="N25">
        <v>6.6181236935483861E-4</v>
      </c>
    </row>
    <row r="26" spans="2:14" x14ac:dyDescent="0.25">
      <c r="B26">
        <v>2008</v>
      </c>
      <c r="C26" t="s">
        <v>74</v>
      </c>
      <c r="D26">
        <v>357.875</v>
      </c>
      <c r="E26">
        <v>3894.0149999999999</v>
      </c>
      <c r="F26">
        <v>306.34199999999998</v>
      </c>
      <c r="G26">
        <v>18.299424900465052</v>
      </c>
      <c r="H26">
        <v>0.17121522961784932</v>
      </c>
      <c r="I26">
        <v>0.1150952486571447</v>
      </c>
      <c r="J26">
        <v>0.10588762876457312</v>
      </c>
      <c r="K26">
        <v>1.4353863666666665E-3</v>
      </c>
      <c r="L26">
        <v>1.3841225678571426E-3</v>
      </c>
      <c r="M26">
        <v>1.2918477299999999E-3</v>
      </c>
      <c r="N26">
        <v>1.2501752225806452E-3</v>
      </c>
    </row>
    <row r="27" spans="2:14" x14ac:dyDescent="0.25">
      <c r="B27">
        <v>2008</v>
      </c>
      <c r="C27" t="s">
        <v>62</v>
      </c>
      <c r="D27">
        <v>0</v>
      </c>
      <c r="E27">
        <v>0</v>
      </c>
      <c r="F27">
        <v>93.433333333333351</v>
      </c>
      <c r="G27">
        <v>362.36151315789476</v>
      </c>
      <c r="H27">
        <v>18.809605263157895</v>
      </c>
      <c r="I27">
        <v>3.351413043478261</v>
      </c>
      <c r="J27">
        <v>1.9621</v>
      </c>
      <c r="K27">
        <v>1.2976851851851854</v>
      </c>
      <c r="L27">
        <v>0.50053571428571419</v>
      </c>
      <c r="M27">
        <v>2.3358333333333335E-2</v>
      </c>
      <c r="N27">
        <v>2.2604838709677423E-2</v>
      </c>
    </row>
    <row r="28" spans="2:14" x14ac:dyDescent="0.25">
      <c r="B28">
        <v>2009</v>
      </c>
      <c r="C28" t="s">
        <v>69</v>
      </c>
      <c r="D28">
        <v>6188.2969521548348</v>
      </c>
      <c r="E28">
        <v>3025.6995387085108</v>
      </c>
      <c r="F28">
        <v>205.0962544676851</v>
      </c>
      <c r="G28">
        <v>10.100157976451142</v>
      </c>
      <c r="H28">
        <v>9.6550876532338098E-2</v>
      </c>
      <c r="I28">
        <v>0.11965741467341257</v>
      </c>
      <c r="J28">
        <v>0.38203335822960627</v>
      </c>
      <c r="K28">
        <v>9.4259259259259253E-4</v>
      </c>
      <c r="L28">
        <v>9.0892857142857138E-4</v>
      </c>
      <c r="M28">
        <v>8.4833333333333343E-4</v>
      </c>
      <c r="N28">
        <v>8.2096774193548389E-4</v>
      </c>
    </row>
    <row r="29" spans="2:14" x14ac:dyDescent="0.25">
      <c r="B29">
        <v>2009</v>
      </c>
      <c r="C29" t="s">
        <v>74</v>
      </c>
      <c r="D29">
        <v>4645.9780000000001</v>
      </c>
      <c r="E29">
        <v>3120.0120000000002</v>
      </c>
      <c r="F29">
        <v>151.37899999999999</v>
      </c>
      <c r="G29">
        <v>9.2530000000000001</v>
      </c>
      <c r="H29">
        <v>0.25038483012786555</v>
      </c>
      <c r="I29">
        <v>0.16831507540459656</v>
      </c>
      <c r="J29">
        <v>0.15484986937222883</v>
      </c>
      <c r="K29">
        <v>2.0991063259259263E-3</v>
      </c>
      <c r="L29">
        <v>2.0241382428571428E-3</v>
      </c>
      <c r="M29">
        <v>1.8891956933333337E-3</v>
      </c>
      <c r="N29">
        <v>1.8282538967741939E-3</v>
      </c>
    </row>
    <row r="30" spans="2:14" x14ac:dyDescent="0.25">
      <c r="B30">
        <v>2009</v>
      </c>
      <c r="C30" t="s">
        <v>62</v>
      </c>
      <c r="D30">
        <v>0</v>
      </c>
      <c r="E30">
        <v>0</v>
      </c>
      <c r="F30">
        <v>207.53333333333336</v>
      </c>
      <c r="G30">
        <v>804.87434210526317</v>
      </c>
      <c r="H30">
        <v>41.779736842105258</v>
      </c>
      <c r="I30">
        <v>7.4441304347826094</v>
      </c>
      <c r="J30">
        <v>4.3582000000000001</v>
      </c>
      <c r="K30">
        <v>2.8824074074074071</v>
      </c>
      <c r="L30">
        <v>1.1117857142857142</v>
      </c>
      <c r="M30">
        <v>5.1883333333333337E-2</v>
      </c>
      <c r="N30">
        <v>5.0209677419354844E-2</v>
      </c>
    </row>
    <row r="31" spans="2:14" x14ac:dyDescent="0.25">
      <c r="B31">
        <v>2010</v>
      </c>
      <c r="C31" t="s">
        <v>69</v>
      </c>
      <c r="D31">
        <v>6322.0322497456073</v>
      </c>
      <c r="E31">
        <v>3091.0879373839398</v>
      </c>
      <c r="F31">
        <v>209.52859002592587</v>
      </c>
      <c r="G31">
        <v>10.318432510323365</v>
      </c>
      <c r="H31">
        <v>9.8637437714765838E-2</v>
      </c>
      <c r="I31">
        <v>0.12224333129700302</v>
      </c>
      <c r="J31">
        <v>0.39028948188486301</v>
      </c>
      <c r="K31">
        <v>9.6296296296296277E-4</v>
      </c>
      <c r="L31">
        <v>9.2857142857142845E-4</v>
      </c>
      <c r="M31">
        <v>8.6666666666666663E-4</v>
      </c>
      <c r="N31">
        <v>8.3870967741935475E-4</v>
      </c>
    </row>
    <row r="32" spans="2:14" x14ac:dyDescent="0.25">
      <c r="B32">
        <v>2010</v>
      </c>
      <c r="C32" t="s">
        <v>74</v>
      </c>
      <c r="D32">
        <v>4507.8410000000003</v>
      </c>
      <c r="E32">
        <v>2180.3919999999998</v>
      </c>
      <c r="F32">
        <v>68.516000000000005</v>
      </c>
      <c r="G32">
        <v>4.9189999999999996</v>
      </c>
      <c r="H32">
        <v>0.1989258459423951</v>
      </c>
      <c r="I32">
        <v>0.13372303243219175</v>
      </c>
      <c r="J32">
        <v>0.1230251898376164</v>
      </c>
      <c r="K32">
        <v>1.6676988833333331E-3</v>
      </c>
      <c r="L32">
        <v>1.6081382089285713E-3</v>
      </c>
      <c r="M32">
        <v>1.500928995E-3</v>
      </c>
      <c r="N32">
        <v>1.4525119306451613E-3</v>
      </c>
    </row>
    <row r="33" spans="2:14" x14ac:dyDescent="0.25">
      <c r="B33">
        <v>2010</v>
      </c>
      <c r="C33" t="s">
        <v>62</v>
      </c>
      <c r="D33">
        <v>0</v>
      </c>
      <c r="E33">
        <v>0</v>
      </c>
      <c r="F33">
        <v>128.64000000000001</v>
      </c>
      <c r="G33">
        <v>498.90315789473686</v>
      </c>
      <c r="H33">
        <v>25.897263157894734</v>
      </c>
      <c r="I33">
        <v>4.6142608695652179</v>
      </c>
      <c r="J33">
        <v>2.7014399999999998</v>
      </c>
      <c r="K33">
        <v>1.7866666666666668</v>
      </c>
      <c r="L33">
        <v>0.68914285714285717</v>
      </c>
      <c r="M33">
        <v>3.2160000000000001E-2</v>
      </c>
      <c r="N33">
        <v>3.1122580645161293E-2</v>
      </c>
    </row>
    <row r="34" spans="2:14" x14ac:dyDescent="0.25">
      <c r="B34">
        <v>2011</v>
      </c>
      <c r="C34" t="s">
        <v>69</v>
      </c>
      <c r="D34">
        <v>840.78399999999999</v>
      </c>
      <c r="E34">
        <v>3951.549</v>
      </c>
      <c r="F34">
        <v>620.47199999999998</v>
      </c>
      <c r="G34">
        <v>24.094999999999999</v>
      </c>
      <c r="H34">
        <v>2.181</v>
      </c>
      <c r="I34">
        <v>3.2719999999999998</v>
      </c>
      <c r="J34">
        <v>11.355</v>
      </c>
      <c r="K34">
        <v>1.1526666666666666E-3</v>
      </c>
      <c r="L34">
        <v>1.1114999999999999E-3</v>
      </c>
      <c r="M34">
        <v>1.0374000000000002E-3</v>
      </c>
      <c r="N34">
        <v>1.0039354838709679E-3</v>
      </c>
    </row>
    <row r="35" spans="2:14" x14ac:dyDescent="0.25">
      <c r="B35">
        <v>2011</v>
      </c>
      <c r="C35" t="s">
        <v>74</v>
      </c>
      <c r="D35">
        <v>4808.5259999999998</v>
      </c>
      <c r="E35">
        <v>3996.7330000000002</v>
      </c>
      <c r="F35">
        <v>476.33600000000001</v>
      </c>
      <c r="G35">
        <v>29.427</v>
      </c>
      <c r="H35">
        <v>4.1609999999999996</v>
      </c>
      <c r="I35">
        <v>3.3860000000000001</v>
      </c>
      <c r="J35">
        <v>3.3860000000000001</v>
      </c>
      <c r="K35">
        <v>1.1820814814814812E-3</v>
      </c>
      <c r="L35">
        <v>1.1398642857142853E-3</v>
      </c>
      <c r="M35">
        <v>1.0638733333333333E-3</v>
      </c>
      <c r="N35">
        <v>1.0295548387096772E-3</v>
      </c>
    </row>
    <row r="36" spans="2:14" x14ac:dyDescent="0.25">
      <c r="B36">
        <v>2011</v>
      </c>
      <c r="C36" t="s">
        <v>62</v>
      </c>
      <c r="D36">
        <v>0</v>
      </c>
      <c r="E36">
        <v>0</v>
      </c>
      <c r="F36">
        <v>208.65333333333339</v>
      </c>
      <c r="G36">
        <v>809.21802631578942</v>
      </c>
      <c r="H36">
        <v>42.005210526315793</v>
      </c>
      <c r="I36">
        <v>7.4843043478260878</v>
      </c>
      <c r="J36">
        <v>4.3817199999999996</v>
      </c>
      <c r="K36">
        <v>2.8979629629629633</v>
      </c>
      <c r="L36">
        <v>1.1177857142857144</v>
      </c>
      <c r="M36">
        <v>5.2163333333333346E-2</v>
      </c>
      <c r="N36">
        <v>5.0480645161290333E-2</v>
      </c>
    </row>
    <row r="37" spans="2:14" x14ac:dyDescent="0.25">
      <c r="B37">
        <v>2012</v>
      </c>
      <c r="C37" t="s">
        <v>69</v>
      </c>
      <c r="D37">
        <v>6223.1580000000004</v>
      </c>
      <c r="E37">
        <v>2249.902</v>
      </c>
      <c r="F37">
        <v>657.86199999999997</v>
      </c>
      <c r="G37">
        <v>2.5609999999999999</v>
      </c>
      <c r="H37">
        <v>0.14814584395236946</v>
      </c>
      <c r="I37">
        <v>0.18360008027492183</v>
      </c>
      <c r="J37">
        <v>0.5861847795232269</v>
      </c>
      <c r="K37">
        <v>1.4462962962962962E-3</v>
      </c>
      <c r="L37">
        <v>1.3946428571428571E-3</v>
      </c>
      <c r="M37">
        <v>1.3016666666666667E-3</v>
      </c>
      <c r="N37">
        <v>1.2596774193548387E-3</v>
      </c>
    </row>
    <row r="38" spans="2:14" x14ac:dyDescent="0.25">
      <c r="B38">
        <v>2012</v>
      </c>
      <c r="C38" t="s">
        <v>74</v>
      </c>
      <c r="D38">
        <v>5640.7649999999994</v>
      </c>
      <c r="E38">
        <v>2174.5079999999998</v>
      </c>
      <c r="F38">
        <v>1101.508</v>
      </c>
      <c r="G38">
        <v>27.052999999999997</v>
      </c>
      <c r="H38">
        <v>0.20012807292927046</v>
      </c>
      <c r="I38">
        <v>0.1345312001069108</v>
      </c>
      <c r="J38">
        <v>0.12376870409835794</v>
      </c>
      <c r="K38">
        <v>1.6777777777777776E-3</v>
      </c>
      <c r="L38">
        <v>1.6178571428571427E-3</v>
      </c>
      <c r="M38">
        <v>1.5100000000000001E-3</v>
      </c>
      <c r="N38">
        <v>1.4612903225806452E-3</v>
      </c>
    </row>
    <row r="39" spans="2:14" x14ac:dyDescent="0.25">
      <c r="B39">
        <v>2012</v>
      </c>
      <c r="C39" t="s">
        <v>62</v>
      </c>
      <c r="D39">
        <v>0</v>
      </c>
      <c r="E39">
        <v>0</v>
      </c>
      <c r="F39">
        <v>132.79200000000003</v>
      </c>
      <c r="G39">
        <v>515.00581578947356</v>
      </c>
      <c r="H39">
        <v>26.73312631578947</v>
      </c>
      <c r="I39">
        <v>4.763191304347826</v>
      </c>
      <c r="J39">
        <v>2.7886319999999993</v>
      </c>
      <c r="K39">
        <v>1.8443333333333332</v>
      </c>
      <c r="L39">
        <v>0.71138571428571418</v>
      </c>
      <c r="M39">
        <v>3.3198000000000005E-2</v>
      </c>
      <c r="N39">
        <v>3.212709677419355E-2</v>
      </c>
    </row>
  </sheetData>
  <sortState ref="B1:N39">
    <sortCondition ref="B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Foglio1</vt:lpstr>
      <vt:lpstr>Foglio2</vt:lpstr>
      <vt:lpstr>Foglio3</vt:lpstr>
      <vt:lpstr>TOTAL LANDINGS BY GEAR</vt:lpstr>
      <vt:lpstr>DATI x SS3</vt:lpstr>
      <vt:lpstr>Foglio4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Scarcella</dc:creator>
  <cp:lastModifiedBy>Giuseppe Scarcella</cp:lastModifiedBy>
  <dcterms:created xsi:type="dcterms:W3CDTF">2013-07-11T07:06:28Z</dcterms:created>
  <dcterms:modified xsi:type="dcterms:W3CDTF">2013-07-11T13:11:49Z</dcterms:modified>
</cp:coreProperties>
</file>